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NGRAF\Projektová činnost\Projekty 2016\010_2016 Dlouhá Loučka - objekt č.p. 133\Rozpočet\II. ETAPA - přístavb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Pol'!$A$1:$U$189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79" i="12" l="1"/>
  <c r="F39" i="1" s="1"/>
  <c r="BA130" i="12"/>
  <c r="G9" i="12"/>
  <c r="I9" i="12"/>
  <c r="K9" i="12"/>
  <c r="O9" i="12"/>
  <c r="O8" i="12" s="1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48" i="1" s="1"/>
  <c r="G14" i="12"/>
  <c r="M14" i="12" s="1"/>
  <c r="I14" i="12"/>
  <c r="I13" i="12" s="1"/>
  <c r="K14" i="12"/>
  <c r="O14" i="12"/>
  <c r="O13" i="12" s="1"/>
  <c r="Q14" i="12"/>
  <c r="Q13" i="12" s="1"/>
  <c r="U14" i="12"/>
  <c r="G15" i="12"/>
  <c r="I15" i="12"/>
  <c r="K15" i="12"/>
  <c r="M15" i="12"/>
  <c r="O15" i="12"/>
  <c r="Q15" i="12"/>
  <c r="U15" i="12"/>
  <c r="G17" i="12"/>
  <c r="I17" i="12"/>
  <c r="K17" i="12"/>
  <c r="O17" i="12"/>
  <c r="O16" i="12" s="1"/>
  <c r="Q17" i="12"/>
  <c r="U17" i="12"/>
  <c r="G18" i="12"/>
  <c r="M18" i="12" s="1"/>
  <c r="I18" i="12"/>
  <c r="K18" i="12"/>
  <c r="O18" i="12"/>
  <c r="Q18" i="12"/>
  <c r="U18" i="12"/>
  <c r="U16" i="12" s="1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I23" i="12" s="1"/>
  <c r="K24" i="12"/>
  <c r="K23" i="12" s="1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O28" i="12"/>
  <c r="Q28" i="12"/>
  <c r="U28" i="12"/>
  <c r="U27" i="12" s="1"/>
  <c r="G29" i="12"/>
  <c r="M29" i="12" s="1"/>
  <c r="I29" i="12"/>
  <c r="K29" i="12"/>
  <c r="O29" i="12"/>
  <c r="O27" i="12" s="1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K31" i="12" s="1"/>
  <c r="O32" i="12"/>
  <c r="Q32" i="12"/>
  <c r="U32" i="12"/>
  <c r="G33" i="12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U31" i="12" s="1"/>
  <c r="G36" i="12"/>
  <c r="I36" i="12"/>
  <c r="K36" i="12"/>
  <c r="K35" i="12" s="1"/>
  <c r="O36" i="12"/>
  <c r="Q36" i="12"/>
  <c r="Q35" i="12" s="1"/>
  <c r="U36" i="12"/>
  <c r="U35" i="12" s="1"/>
  <c r="G37" i="12"/>
  <c r="M37" i="12" s="1"/>
  <c r="I37" i="12"/>
  <c r="K37" i="12"/>
  <c r="O37" i="12"/>
  <c r="O35" i="12" s="1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K38" i="12" s="1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I44" i="12" s="1"/>
  <c r="K45" i="12"/>
  <c r="O45" i="12"/>
  <c r="Q45" i="12"/>
  <c r="U45" i="12"/>
  <c r="U44" i="12" s="1"/>
  <c r="G46" i="12"/>
  <c r="M46" i="12" s="1"/>
  <c r="I46" i="12"/>
  <c r="K46" i="12"/>
  <c r="K44" i="12" s="1"/>
  <c r="O46" i="12"/>
  <c r="Q46" i="12"/>
  <c r="U46" i="12"/>
  <c r="G48" i="12"/>
  <c r="M48" i="12" s="1"/>
  <c r="I48" i="12"/>
  <c r="K48" i="12"/>
  <c r="O48" i="12"/>
  <c r="Q48" i="12"/>
  <c r="U48" i="12"/>
  <c r="G49" i="12"/>
  <c r="I49" i="12"/>
  <c r="K49" i="12"/>
  <c r="O49" i="12"/>
  <c r="Q49" i="12"/>
  <c r="U49" i="12"/>
  <c r="U47" i="12" s="1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K62" i="12"/>
  <c r="G63" i="12"/>
  <c r="G62" i="12" s="1"/>
  <c r="I57" i="1" s="1"/>
  <c r="I63" i="12"/>
  <c r="I62" i="12" s="1"/>
  <c r="K63" i="12"/>
  <c r="O63" i="12"/>
  <c r="O62" i="12" s="1"/>
  <c r="Q63" i="12"/>
  <c r="Q62" i="12" s="1"/>
  <c r="U63" i="12"/>
  <c r="U62" i="12" s="1"/>
  <c r="G65" i="12"/>
  <c r="I65" i="12"/>
  <c r="K65" i="12"/>
  <c r="O65" i="12"/>
  <c r="O64" i="12" s="1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3" i="12"/>
  <c r="I73" i="12"/>
  <c r="K73" i="12"/>
  <c r="O73" i="12"/>
  <c r="O72" i="12" s="1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1" i="12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K102" i="12" s="1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M129" i="12" s="1"/>
  <c r="I129" i="12"/>
  <c r="K129" i="12"/>
  <c r="O129" i="12"/>
  <c r="Q129" i="12"/>
  <c r="U129" i="12"/>
  <c r="G132" i="12"/>
  <c r="M132" i="12" s="1"/>
  <c r="I132" i="12"/>
  <c r="K132" i="12"/>
  <c r="O132" i="12"/>
  <c r="Q132" i="12"/>
  <c r="U132" i="12"/>
  <c r="G133" i="12"/>
  <c r="I133" i="12"/>
  <c r="I131" i="12" s="1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Q131" i="12" s="1"/>
  <c r="U135" i="12"/>
  <c r="G136" i="12"/>
  <c r="I136" i="12"/>
  <c r="K136" i="12"/>
  <c r="M136" i="12"/>
  <c r="O136" i="12"/>
  <c r="Q136" i="12"/>
  <c r="U136" i="12"/>
  <c r="U131" i="12" s="1"/>
  <c r="G137" i="12"/>
  <c r="I137" i="12"/>
  <c r="K137" i="12"/>
  <c r="M137" i="12"/>
  <c r="O137" i="12"/>
  <c r="Q137" i="12"/>
  <c r="U137" i="12"/>
  <c r="G139" i="12"/>
  <c r="M139" i="12" s="1"/>
  <c r="I139" i="12"/>
  <c r="K139" i="12"/>
  <c r="O139" i="12"/>
  <c r="Q139" i="12"/>
  <c r="U139" i="12"/>
  <c r="G140" i="12"/>
  <c r="I140" i="12"/>
  <c r="K140" i="12"/>
  <c r="M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I148" i="12"/>
  <c r="K148" i="12"/>
  <c r="M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M151" i="12" s="1"/>
  <c r="I151" i="12"/>
  <c r="K151" i="12"/>
  <c r="O151" i="12"/>
  <c r="Q151" i="12"/>
  <c r="U151" i="12"/>
  <c r="G153" i="12"/>
  <c r="M153" i="12" s="1"/>
  <c r="I153" i="12"/>
  <c r="K153" i="12"/>
  <c r="O153" i="12"/>
  <c r="Q153" i="12"/>
  <c r="U153" i="12"/>
  <c r="G154" i="12"/>
  <c r="I154" i="12"/>
  <c r="K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I156" i="12"/>
  <c r="K156" i="12"/>
  <c r="K152" i="12" s="1"/>
  <c r="M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70" i="12"/>
  <c r="I170" i="12"/>
  <c r="K170" i="12"/>
  <c r="K169" i="12" s="1"/>
  <c r="O170" i="12"/>
  <c r="O169" i="12" s="1"/>
  <c r="Q170" i="12"/>
  <c r="U170" i="12"/>
  <c r="G171" i="12"/>
  <c r="M171" i="12" s="1"/>
  <c r="I171" i="12"/>
  <c r="I169" i="12" s="1"/>
  <c r="K171" i="12"/>
  <c r="O171" i="12"/>
  <c r="Q171" i="12"/>
  <c r="U171" i="12"/>
  <c r="U169" i="12" s="1"/>
  <c r="G173" i="12"/>
  <c r="G172" i="12" s="1"/>
  <c r="I68" i="1" s="1"/>
  <c r="I173" i="12"/>
  <c r="K173" i="12"/>
  <c r="O173" i="12"/>
  <c r="Q173" i="12"/>
  <c r="Q172" i="12" s="1"/>
  <c r="U173" i="12"/>
  <c r="G174" i="12"/>
  <c r="M174" i="12" s="1"/>
  <c r="I174" i="12"/>
  <c r="I172" i="12" s="1"/>
  <c r="K174" i="12"/>
  <c r="K172" i="12" s="1"/>
  <c r="O174" i="12"/>
  <c r="Q174" i="12"/>
  <c r="U174" i="12"/>
  <c r="U172" i="12" s="1"/>
  <c r="Q175" i="12"/>
  <c r="G176" i="12"/>
  <c r="G175" i="12" s="1"/>
  <c r="I69" i="1" s="1"/>
  <c r="I19" i="1" s="1"/>
  <c r="I176" i="12"/>
  <c r="I175" i="12" s="1"/>
  <c r="K176" i="12"/>
  <c r="K175" i="12" s="1"/>
  <c r="M176" i="12"/>
  <c r="O176" i="12"/>
  <c r="Q176" i="12"/>
  <c r="U176" i="12"/>
  <c r="U175" i="12" s="1"/>
  <c r="G177" i="12"/>
  <c r="M177" i="12" s="1"/>
  <c r="I177" i="12"/>
  <c r="K177" i="12"/>
  <c r="O177" i="12"/>
  <c r="O175" i="12" s="1"/>
  <c r="Q177" i="12"/>
  <c r="U177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M175" i="12"/>
  <c r="O159" i="12"/>
  <c r="I72" i="12"/>
  <c r="AD179" i="12"/>
  <c r="G39" i="1" s="1"/>
  <c r="G40" i="1" s="1"/>
  <c r="G25" i="1" s="1"/>
  <c r="G26" i="1" s="1"/>
  <c r="M173" i="12"/>
  <c r="Q159" i="12"/>
  <c r="O138" i="12"/>
  <c r="G131" i="12"/>
  <c r="I63" i="1" s="1"/>
  <c r="U93" i="12"/>
  <c r="Q93" i="12"/>
  <c r="O38" i="12"/>
  <c r="I31" i="12"/>
  <c r="Q27" i="12"/>
  <c r="O23" i="12"/>
  <c r="U13" i="12"/>
  <c r="Q8" i="12"/>
  <c r="O93" i="12"/>
  <c r="U72" i="12"/>
  <c r="O172" i="12"/>
  <c r="Q152" i="12"/>
  <c r="Q138" i="12"/>
  <c r="M133" i="12"/>
  <c r="K131" i="12"/>
  <c r="Q102" i="12"/>
  <c r="I93" i="12"/>
  <c r="O80" i="12"/>
  <c r="Q80" i="12"/>
  <c r="I64" i="12"/>
  <c r="M63" i="12"/>
  <c r="M62" i="12" s="1"/>
  <c r="O44" i="12"/>
  <c r="Q38" i="12"/>
  <c r="I35" i="12"/>
  <c r="O31" i="12"/>
  <c r="I27" i="12"/>
  <c r="Q23" i="12"/>
  <c r="G23" i="12"/>
  <c r="I50" i="1" s="1"/>
  <c r="U8" i="12"/>
  <c r="I8" i="12"/>
  <c r="Q169" i="12"/>
  <c r="K159" i="12"/>
  <c r="U152" i="12"/>
  <c r="O131" i="12"/>
  <c r="K64" i="12"/>
  <c r="K47" i="12"/>
  <c r="Q44" i="12"/>
  <c r="M44" i="12"/>
  <c r="G44" i="12"/>
  <c r="I55" i="1" s="1"/>
  <c r="I38" i="12"/>
  <c r="Q31" i="12"/>
  <c r="G31" i="12"/>
  <c r="I52" i="1" s="1"/>
  <c r="K27" i="12"/>
  <c r="U23" i="12"/>
  <c r="Q16" i="12"/>
  <c r="K13" i="12"/>
  <c r="K8" i="12"/>
  <c r="G23" i="1"/>
  <c r="G35" i="12"/>
  <c r="I53" i="1" s="1"/>
  <c r="M36" i="12"/>
  <c r="M35" i="12" s="1"/>
  <c r="I138" i="12"/>
  <c r="I102" i="12"/>
  <c r="G27" i="12"/>
  <c r="I51" i="1" s="1"/>
  <c r="M28" i="12"/>
  <c r="M27" i="12" s="1"/>
  <c r="K138" i="12"/>
  <c r="M138" i="12"/>
  <c r="M131" i="12"/>
  <c r="K93" i="12"/>
  <c r="G72" i="12"/>
  <c r="I59" i="1" s="1"/>
  <c r="M73" i="12"/>
  <c r="M72" i="12" s="1"/>
  <c r="I47" i="12"/>
  <c r="M13" i="12"/>
  <c r="G102" i="12"/>
  <c r="I62" i="1" s="1"/>
  <c r="M105" i="12"/>
  <c r="G47" i="12"/>
  <c r="I56" i="1" s="1"/>
  <c r="M49" i="12"/>
  <c r="M47" i="12" s="1"/>
  <c r="M102" i="12"/>
  <c r="M172" i="12"/>
  <c r="G80" i="12"/>
  <c r="I60" i="1" s="1"/>
  <c r="M81" i="12"/>
  <c r="M80" i="12" s="1"/>
  <c r="K72" i="12"/>
  <c r="Q64" i="12"/>
  <c r="O47" i="12"/>
  <c r="G38" i="12"/>
  <c r="I54" i="1" s="1"/>
  <c r="M41" i="12"/>
  <c r="M38" i="12" s="1"/>
  <c r="U38" i="12"/>
  <c r="G16" i="12"/>
  <c r="I49" i="1" s="1"/>
  <c r="M162" i="12"/>
  <c r="M159" i="12" s="1"/>
  <c r="G159" i="12"/>
  <c r="I66" i="1" s="1"/>
  <c r="U159" i="12"/>
  <c r="M154" i="12"/>
  <c r="M152" i="12" s="1"/>
  <c r="G152" i="12"/>
  <c r="I65" i="1" s="1"/>
  <c r="U138" i="12"/>
  <c r="I80" i="12"/>
  <c r="U64" i="12"/>
  <c r="Q47" i="12"/>
  <c r="I16" i="12"/>
  <c r="U102" i="12"/>
  <c r="U80" i="12"/>
  <c r="G138" i="12"/>
  <c r="I64" i="1" s="1"/>
  <c r="G169" i="12"/>
  <c r="I67" i="1" s="1"/>
  <c r="M170" i="12"/>
  <c r="M169" i="12" s="1"/>
  <c r="I159" i="12"/>
  <c r="I152" i="12"/>
  <c r="K80" i="12"/>
  <c r="Q72" i="12"/>
  <c r="K16" i="12"/>
  <c r="G8" i="12"/>
  <c r="O152" i="12"/>
  <c r="M97" i="12"/>
  <c r="M93" i="12" s="1"/>
  <c r="G93" i="12"/>
  <c r="I61" i="1" s="1"/>
  <c r="G64" i="12"/>
  <c r="I58" i="1" s="1"/>
  <c r="M65" i="12"/>
  <c r="M64" i="12" s="1"/>
  <c r="O102" i="12"/>
  <c r="M33" i="12"/>
  <c r="M31" i="12" s="1"/>
  <c r="M25" i="12"/>
  <c r="M23" i="12" s="1"/>
  <c r="M17" i="12"/>
  <c r="M16" i="12" s="1"/>
  <c r="M9" i="12"/>
  <c r="M8" i="12" s="1"/>
  <c r="G28" i="1" l="1"/>
  <c r="H39" i="1"/>
  <c r="I17" i="1"/>
  <c r="G179" i="12"/>
  <c r="I47" i="1"/>
  <c r="G24" i="1"/>
  <c r="G29" i="1"/>
  <c r="I39" i="1" l="1"/>
  <c r="I40" i="1" s="1"/>
  <c r="J39" i="1" s="1"/>
  <c r="J40" i="1" s="1"/>
  <c r="H40" i="1"/>
  <c r="I16" i="1"/>
  <c r="I21" i="1" s="1"/>
  <c r="I7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<sst xmlns="http://schemas.openxmlformats.org/spreadsheetml/2006/main" count="1583" uniqueCount="428">
  <si>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</si>
  <si>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</si>
  <si>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</si>
  <si>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</si>
  <si>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</si>
  <si>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</si>
  <si>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</si>
  <si>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</si>
  <si>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</si>
  <si>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</si>
  <si>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</si>
  <si>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</si>
  <si>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</si>
  <si>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</si>
  <si>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</si>
  <si>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</si>
  <si>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</si>
  <si>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</si>
  <si>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</si>
  <si>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</si>
  <si>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</si>
  <si>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</si>
  <si>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</si>
  <si>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</si>
  <si>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</si>
  <si>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</si>
  <si>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</si>
  <si>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</si>
  <si>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</si>
  <si>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</si>
  <si>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</si>
  <si>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</si>
  <si>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</si>
  <si>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</si>
  <si>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</si>
  <si>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</si>
  <si>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</si>
  <si>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</si>
  <si>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</si>
  <si>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</si>
  <si>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</si>
  <si>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</si>
  <si>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</si>
  <si>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</si>
  <si>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St. úpravy objektu č.p. 133, Dlouhá Loučka etapa II.Přístavba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</si>
  <si>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</si>
  <si>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</si>
  <si>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</si>
  <si>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</si>
  <si>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</si>
  <si>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</si>
  <si>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</si>
  <si>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</si>
  <si>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</si>
  <si>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</si>
  <si>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</si>
  <si>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</si>
  <si>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</si>
  <si>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</si>
  <si>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</si>
  <si>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</si>
  <si>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</si>
  <si>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</si>
  <si>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</si>
  <si>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</si>
  <si>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</si>
  <si>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</si>
  <si>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</si>
  <si>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</si>
  <si>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</si>
  <si>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</si>
  <si>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</si>
  <si>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</si>
  <si>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</si>
  <si>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</si>
  <si>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</si>
  <si>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</si>
  <si>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</si>
  <si>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</si>
  <si>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</si>
  <si>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</si>
  <si>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</si>
  <si>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</si>
  <si>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</si>
  <si>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</si>
  <si>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</si>
  <si>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</si>
  <si>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</si>
  <si>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</si>
  <si>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</si>
  <si>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</si>
  <si>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</si>
  <si>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</si>
  <si>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</si>
  <si>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</si>
  <si>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</si>
  <si>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</si>
  <si>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</si>
  <si>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</si>
  <si>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</si>
  <si>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</si>
  <si>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</si>
  <si>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</si>
  <si>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</si>
  <si>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</si>
  <si>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</si>
  <si>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</si>
  <si>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</si>
  <si>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</si>
  <si>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</si>
  <si>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</si>
  <si>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</si>
  <si>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</si>
  <si>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</si>
  <si>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</si>
  <si>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</si>
  <si>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</si>
  <si>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</si>
  <si>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</si>
  <si>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</si>
  <si>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</si>
  <si>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</si>
  <si>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</si>
  <si>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</si>
  <si>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</si>
  <si>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POL1_0</t>
  </si>
  <si>
    <t>175200010RA0</t>
  </si>
  <si>
    <t>Obsyp objektu prohozenou zeminou</t>
  </si>
  <si>
    <t>POL2_0</t>
  </si>
  <si>
    <t>181050010RA0</t>
  </si>
  <si>
    <t>Terénní úpravy po základ. pat.</t>
  </si>
  <si>
    <t>m2</t>
  </si>
  <si>
    <t>180400021RA0</t>
  </si>
  <si>
    <t>Založení trávníku parkového, svah, s dodáním osiva</t>
  </si>
  <si>
    <t>275352111R00</t>
  </si>
  <si>
    <t>Bednění stěn základových patek zabudované</t>
  </si>
  <si>
    <t>275313511R00</t>
  </si>
  <si>
    <t>Beton základových patek prostý C 12/15</t>
  </si>
  <si>
    <t>347013113R00</t>
  </si>
  <si>
    <t>Předstěna SDK,tl.55mm,1x ocel.kce CD,1x RBI 12,5mm,  na profily R-CD, s minerální izolace tl.40mm</t>
  </si>
  <si>
    <t>342012323R00</t>
  </si>
  <si>
    <t>Příčka SDK tl.150mm,ocel.kce,1x oplášť.,RBI 12,5mm</t>
  </si>
  <si>
    <t>347013111R00</t>
  </si>
  <si>
    <t>Předstěna SDK,tl.55mm,1x ocel.kce CD,1x RB 12,5mm,  na profily R-CD, s minerální izolace tl.40mm</t>
  </si>
  <si>
    <t>317121101RT3</t>
  </si>
  <si>
    <t>Osazení překladu světlost otvoru do 105 cm, včetně dodávky RZP 7/10 119x11,5x19</t>
  </si>
  <si>
    <t>kus</t>
  </si>
  <si>
    <t>317121102RT3</t>
  </si>
  <si>
    <t>Osazení překladu světlost otvoru do 180 cm, včetně dodávky RZP 3/10 179x14x14</t>
  </si>
  <si>
    <t>317234410R00</t>
  </si>
  <si>
    <t>Vyzdívka nad překlady cihlami pálenými na MC</t>
  </si>
  <si>
    <t>416021121R00</t>
  </si>
  <si>
    <t>Podhledy SDK, kovová.kce CD. 1x deska RB 12,5 mm</t>
  </si>
  <si>
    <t>416021123R00</t>
  </si>
  <si>
    <t>Podhledy SDK, kovová.kce CD. 1x deska RBI 12,5 mm</t>
  </si>
  <si>
    <t>416091083R00</t>
  </si>
  <si>
    <t>Příplatek k podhledu sádrokart. za plochu do 10 m2</t>
  </si>
  <si>
    <t>602014101RT1</t>
  </si>
  <si>
    <t>Postřik cementový Salith MZS ručně, spotřeba 4 kg/m2 - částečné pokrytí</t>
  </si>
  <si>
    <t>602014111RT5</t>
  </si>
  <si>
    <t>602014144RT1</t>
  </si>
  <si>
    <t>612425931RT2</t>
  </si>
  <si>
    <t>Omítka vápenná vnitřního ostění - štuková, s použitím suché maltové směsi</t>
  </si>
  <si>
    <t>612403384R00</t>
  </si>
  <si>
    <t>Hrubá výplň rýh ve stěnách do 7x7 cm maltou ze SMS</t>
  </si>
  <si>
    <t>m</t>
  </si>
  <si>
    <t>612403399R00</t>
  </si>
  <si>
    <t>Hrubá výplň rýh ve stěnách maltou</t>
  </si>
  <si>
    <t>642942211RT2</t>
  </si>
  <si>
    <t>Osazení zárubně do sádrokarton. příčky tl. 75 mm, včetně dodávky zárubně  700/75</t>
  </si>
  <si>
    <t>642944121RT4</t>
  </si>
  <si>
    <t>Osazení ocelových zárubní dodatečně do 2,5 m2, včetně dodávky zárubně  80x197x11 cm</t>
  </si>
  <si>
    <t>941955004R00</t>
  </si>
  <si>
    <t>Lešení lehké pomocné, výška podlahy do 3,5 m</t>
  </si>
  <si>
    <t>941941051R00</t>
  </si>
  <si>
    <t>Montáž lešení leh.řad.s podlahami,š.1,5 m, H 10 m</t>
  </si>
  <si>
    <t>944944011R00</t>
  </si>
  <si>
    <t>Montáž ochranné sítě z umělých vláken</t>
  </si>
  <si>
    <t>941941851R00</t>
  </si>
  <si>
    <t>Demontáž lešení leh.řad.s podlahami,š.1,5 m,H 10 m</t>
  </si>
  <si>
    <t>944944081R00</t>
  </si>
  <si>
    <t>Demontáž ochranné sítě z umělých vláken</t>
  </si>
  <si>
    <t>967031142R00</t>
  </si>
  <si>
    <t>Přisekání rovných ostění cihelných na MC, po vybourání otvoru</t>
  </si>
  <si>
    <t>968072455R00</t>
  </si>
  <si>
    <t>Vybourání kovových dveřních zárubní pl. do 2 m2</t>
  </si>
  <si>
    <t>974031267R00</t>
  </si>
  <si>
    <t>Vysekání rýh zeď cihelná u stropu 16 x 25 cm, pro RZP</t>
  </si>
  <si>
    <t>978011191R00</t>
  </si>
  <si>
    <t>Otlučení omítek vnitřních vápenných stropů do 100%</t>
  </si>
  <si>
    <t>978023411R00</t>
  </si>
  <si>
    <t>Vysekání a úprava spár zdiva cihelného mimo komín.</t>
  </si>
  <si>
    <t>971033641R00</t>
  </si>
  <si>
    <t>Vybourání otv. zeď cihel. pl.4 m2, tl.30 cm, MVC</t>
  </si>
  <si>
    <t>971035661R00</t>
  </si>
  <si>
    <t>Vybourání otv. zeď cihel. pl. 4 m2, tl. 60 cm, MC</t>
  </si>
  <si>
    <t>971033251R00</t>
  </si>
  <si>
    <t>Vybourání otv. zeď cihel. 0,0225 m2, tl. 45cm, MVC, pro kanalizaci a vodu ze suterénu</t>
  </si>
  <si>
    <t>974031265R00</t>
  </si>
  <si>
    <t>Vysekání rýh zeď cihelná u stropu 17 x 17 cm, kanaliazce</t>
  </si>
  <si>
    <t>974031242R00</t>
  </si>
  <si>
    <t>Vysekání rýh zeď cihelná u stropu 7 x 7 cm, vodoinstalace</t>
  </si>
  <si>
    <t>979011321R00</t>
  </si>
  <si>
    <t>Montáž a demontáž shozu za 2.NP</t>
  </si>
  <si>
    <t>979011311R00</t>
  </si>
  <si>
    <t>Svislá doprava suti a vybouraných hmot shozem</t>
  </si>
  <si>
    <t>t</t>
  </si>
  <si>
    <t>979082111R00</t>
  </si>
  <si>
    <t>Vnitrostaveništní doprava suti do 10 m</t>
  </si>
  <si>
    <t>979981101R00</t>
  </si>
  <si>
    <t>Kontejner, suť bez příměsí, odvoz a likvidace, 3 t</t>
  </si>
  <si>
    <t>979990142R00</t>
  </si>
  <si>
    <t>Poplatek za skládku suti - minerální vata+omítka</t>
  </si>
  <si>
    <t>999281108R00</t>
  </si>
  <si>
    <t>Přesun hmot pro opravy a údržbu do výšky 12 m</t>
  </si>
  <si>
    <t>713134211RK3</t>
  </si>
  <si>
    <t>Kontaktní paropropustná folie , faktor dif. odporu 250 stěn včetně podlaha 1NP ext</t>
  </si>
  <si>
    <t>713111211RK2</t>
  </si>
  <si>
    <t>Montáž parozábrany strop spodem s přelepením spojů, Jutafol N 110 speciál</t>
  </si>
  <si>
    <t>713111121RT1</t>
  </si>
  <si>
    <t>Izolace tepelné stropů rovných spodem, drátem, 1 vrstva  do konstrukce</t>
  </si>
  <si>
    <t>713121111RT1</t>
  </si>
  <si>
    <t>Izolace tepelná podlah na sucho, jednovrstvá, materiál ve specifikaci</t>
  </si>
  <si>
    <t>713134211RK2</t>
  </si>
  <si>
    <t>713131130R00</t>
  </si>
  <si>
    <t>Izolace tepelná stěn vložením do konstrukce</t>
  </si>
  <si>
    <t>631521261R</t>
  </si>
  <si>
    <t>POL3_0</t>
  </si>
  <si>
    <t>721170955R00</t>
  </si>
  <si>
    <t>Oprava-propojení stopačky, potrubí PVC hrdlové D 110</t>
  </si>
  <si>
    <t>721176212R00</t>
  </si>
  <si>
    <t>Potrubí KG odpadní svislé D 110 x 3,2 mm, od podlahy 1PP</t>
  </si>
  <si>
    <t>721176125R00</t>
  </si>
  <si>
    <t>Potrubí HT svodné (ležaté) v zemi D 110 x 2,7 mm</t>
  </si>
  <si>
    <t>721176103R00</t>
  </si>
  <si>
    <t>Potrubí HT připojovací D 50 x 1,8 mm</t>
  </si>
  <si>
    <t>721194105R00</t>
  </si>
  <si>
    <t>Vyvedení odpadních výpustek D 50 x 1,8</t>
  </si>
  <si>
    <t>721194109R00</t>
  </si>
  <si>
    <t>Vyvedení odpadních výpustek D 110 x 2,3</t>
  </si>
  <si>
    <t>721273150RT1</t>
  </si>
  <si>
    <t>Hlavice ventilační přivětrávací HL900, přivzdušňovací ventil HL900, D 50/75/110 mm</t>
  </si>
  <si>
    <t>722131913R00</t>
  </si>
  <si>
    <t>Napojení na stávající rozvod,vsazení odbočky DN 25</t>
  </si>
  <si>
    <t>soubor</t>
  </si>
  <si>
    <t>722235113R00</t>
  </si>
  <si>
    <t>Kohout kulový, vnitř.-vnitř.z. DN 25, pro uzavření větve</t>
  </si>
  <si>
    <t>722172312R00</t>
  </si>
  <si>
    <t>722172311R00</t>
  </si>
  <si>
    <t>722172331R00</t>
  </si>
  <si>
    <t>722179191R00</t>
  </si>
  <si>
    <t>Příplatek za malý rozsah do 20 m rozvodu</t>
  </si>
  <si>
    <t>722181211RT8</t>
  </si>
  <si>
    <t>722181211RT7</t>
  </si>
  <si>
    <t>722202213R00</t>
  </si>
  <si>
    <t>722235112R00</t>
  </si>
  <si>
    <t xml:space="preserve">Kohout kulový rohový </t>
  </si>
  <si>
    <t>722191134R00</t>
  </si>
  <si>
    <t>Hadice sanitární flexibilní, DN 15, délka 0,6 m</t>
  </si>
  <si>
    <t>722280106R00</t>
  </si>
  <si>
    <t>Tlaková zkouška vodovodního potrubí DN 32</t>
  </si>
  <si>
    <t>725013138RU1</t>
  </si>
  <si>
    <t>725019101R00</t>
  </si>
  <si>
    <t>725017162R00</t>
  </si>
  <si>
    <t>725829201RT1</t>
  </si>
  <si>
    <t>Montáž baterie umyv.a dřezové nástěnné chromové, včetně dodávky pákové baterie</t>
  </si>
  <si>
    <t>725823121RT0</t>
  </si>
  <si>
    <t>Baterie umyvadlová stoján. ruční, vč. otvír.odpadu, základní</t>
  </si>
  <si>
    <t>725860211R00</t>
  </si>
  <si>
    <t>Sifon umyvadlový HL133, 5/4 " přípoj pračka</t>
  </si>
  <si>
    <t>725534226R00</t>
  </si>
  <si>
    <t>725291146R00</t>
  </si>
  <si>
    <t>762311103R00</t>
  </si>
  <si>
    <t>Montáž kotevních želez, příložek, patek, táhel</t>
  </si>
  <si>
    <t>404459510R</t>
  </si>
  <si>
    <t>Patka kotevní - zapuštěná, 91x130x338</t>
  </si>
  <si>
    <t>762313112R00</t>
  </si>
  <si>
    <t>Montáž,šroubů délky 300 mm, závitová tyč dl.250mm,podložky2x,M14 2x</t>
  </si>
  <si>
    <t>762332110RT4</t>
  </si>
  <si>
    <t>Montáž vázaných krovů pravidelných do 120 cm2, včetně dodávky řeziva, hranoly 8/12</t>
  </si>
  <si>
    <t>762332110RT5</t>
  </si>
  <si>
    <t>Montáž vázaných krovů pravidelných do 120 cm2, včetně dodávky řeziva, hranoly 8/15</t>
  </si>
  <si>
    <t>762332130RT3</t>
  </si>
  <si>
    <t>Montáž vázaných krovů pravidelných do 288 cm2, včetně dodávky řeziva, hranoly 15/18</t>
  </si>
  <si>
    <t>762342204RT2</t>
  </si>
  <si>
    <t>Montáž laťování střech, svislé, vzdálenost 100 cm, včetně dodávky řeziva, latě 3/5 cm</t>
  </si>
  <si>
    <t>762341210RT2</t>
  </si>
  <si>
    <t>Montáž bednění střech rovných, prkna hrubá na sraz, včetně dodávky řeziva, prkna tl. 24 mm</t>
  </si>
  <si>
    <t>762341220R00</t>
  </si>
  <si>
    <t>M. bedn.střech rovn.palubka tl.24 mm</t>
  </si>
  <si>
    <t>61189997R</t>
  </si>
  <si>
    <t>Palubka podlahová SM tl. 24 mm šíře 146 mm- j. A/B</t>
  </si>
  <si>
    <t>762395000R00</t>
  </si>
  <si>
    <t>Spojovací a ochranné prostředky pro střechy</t>
  </si>
  <si>
    <t>762712110RT2</t>
  </si>
  <si>
    <t>Montáž vázaných konstrukcí hraněných do 120 cm2, včetně dodávky řeziva, fošny 8/12</t>
  </si>
  <si>
    <t>762712110RT5</t>
  </si>
  <si>
    <t>Montáž vázaných konstrukcí hraněných do 120 cm2, včetně dodávky řeziva, hranoly 8/15</t>
  </si>
  <si>
    <t>762712110RX5</t>
  </si>
  <si>
    <t>Montáž vázaných konstrukcí hraněných do 128 cm2, včetně dodávky řeziva, hranoly 8/16</t>
  </si>
  <si>
    <t>762712120RT3</t>
  </si>
  <si>
    <t>Montáž vázaných konstrukcí hraněných do 224 cm2, včetně dodávky řeziva, hranoly 15/15</t>
  </si>
  <si>
    <t>762712130RT2</t>
  </si>
  <si>
    <t>Montáž vázaných konstrukcí hraněných do 288 cm2, včetně dodávky řeziva, hranoly 15/18</t>
  </si>
  <si>
    <t>762795000R00</t>
  </si>
  <si>
    <t>Spojovací prostředky pro vázané konstrukce</t>
  </si>
  <si>
    <t>762085130R00</t>
  </si>
  <si>
    <t>Hoblování viditelných částí krovu třístranné</t>
  </si>
  <si>
    <t>762085140R00</t>
  </si>
  <si>
    <t>Hoblování viditelných částí krovu čtyřstranné</t>
  </si>
  <si>
    <t>762523104R00</t>
  </si>
  <si>
    <t>Položení podlah hoblovaných na sraz z prken</t>
  </si>
  <si>
    <t>762841210RT3</t>
  </si>
  <si>
    <t>Montáž podbíjení, prkna na sraz včetně dodávky řez,  prkna tl. 24 mm, ochr. vrstva podlaha 1NP exterié</t>
  </si>
  <si>
    <t>762895000R00</t>
  </si>
  <si>
    <t>Spojovací prostředky pro montáž stropů</t>
  </si>
  <si>
    <t>762512125R00</t>
  </si>
  <si>
    <t>60725012R</t>
  </si>
  <si>
    <t>Deska dřevoštěpková OSB 3 N tl. 15 mm</t>
  </si>
  <si>
    <t>762222141R00</t>
  </si>
  <si>
    <t>Montáž zábradlí rovného, sloupky osově do 1,5 m</t>
  </si>
  <si>
    <t>55347094R</t>
  </si>
  <si>
    <t xml:space="preserve">Hliníkové zábradlí svislé příčky - boční kotvení </t>
  </si>
  <si>
    <t>madlo O50mm, sloupek O40mm, profil dvoudrážkový O30mm, čtvercový profil 10x10mm, krytka sloupku, spojka madla a sloupku, krytka madla, vnější krytka dvoudrážkového profilu O30mm, sada bočního kotvení do stěny, spodní krytka sloupku.</t>
  </si>
  <si>
    <t>POP</t>
  </si>
  <si>
    <t>764909401R01</t>
  </si>
  <si>
    <t>Kontaktní paropropustná folie , faktor difuzního odporu 250</t>
  </si>
  <si>
    <t>764909401R00</t>
  </si>
  <si>
    <t>764892310RS1</t>
  </si>
  <si>
    <t>Falcované tabule Classic, tl. 0,5 mm, na dřevo, Classic D povrchová úprava PURAL MATT</t>
  </si>
  <si>
    <t>764918912RT2</t>
  </si>
  <si>
    <t>Z+M závětrné lišty z ocel.popl.plechu  rš 400 mm, bez zednických výpomocí</t>
  </si>
  <si>
    <t>764898121R00</t>
  </si>
  <si>
    <t>764898111R00</t>
  </si>
  <si>
    <t>766662811R00</t>
  </si>
  <si>
    <t>Demontáž prahů dveří 1křídlových</t>
  </si>
  <si>
    <t>766661112R00</t>
  </si>
  <si>
    <t>Montáž dveří do zárubně,otevíravých 1kř.do 0,8 m</t>
  </si>
  <si>
    <t>61160102R</t>
  </si>
  <si>
    <t>Dveře vnitřní hladké plné 1kř. 70x197 bílé</t>
  </si>
  <si>
    <t>61162141R</t>
  </si>
  <si>
    <t>61162142R</t>
  </si>
  <si>
    <t>61169501R</t>
  </si>
  <si>
    <t>766711001R00</t>
  </si>
  <si>
    <t>Montáž oken a balkonových dveří s vypěněním</t>
  </si>
  <si>
    <t>61143590R</t>
  </si>
  <si>
    <t>Okno plastové 1křídlové, kulaté prům 800mm včetně parapetu</t>
  </si>
  <si>
    <t>61143261R</t>
  </si>
  <si>
    <t>Dveře balkonové plastové 2křídlové 150x200 cm OS/O</t>
  </si>
  <si>
    <t>766421213R00</t>
  </si>
  <si>
    <t>Obložení podhledů jednod. palubkami SM š. do 10 cm</t>
  </si>
  <si>
    <t>766412113R00</t>
  </si>
  <si>
    <t>Obložení stěn nad 1 m2 palubkami SM, š. do 10 cm</t>
  </si>
  <si>
    <t>766492100R00</t>
  </si>
  <si>
    <t>Montáž obložení ostění, okeních otvorů</t>
  </si>
  <si>
    <t>61191684R</t>
  </si>
  <si>
    <t>Palubka obkladová SM tloušťka 19 šíře 116 mm A/B</t>
  </si>
  <si>
    <t>771101210RT1</t>
  </si>
  <si>
    <t>771575109RT6</t>
  </si>
  <si>
    <t>597642030R</t>
  </si>
  <si>
    <t>771579790R00</t>
  </si>
  <si>
    <t>Příplatek za diagonální kladení</t>
  </si>
  <si>
    <t>771579793R00</t>
  </si>
  <si>
    <t>Příplatek za spárovací hmotu - plošně</t>
  </si>
  <si>
    <t>771577113RS2</t>
  </si>
  <si>
    <t>Lišta hliníková přechodová, stejná výška dlaždic,  pro tloušťku dlaždic 10 mm</t>
  </si>
  <si>
    <t>781101210RT1</t>
  </si>
  <si>
    <t>781475115RU2</t>
  </si>
  <si>
    <t>597813664R</t>
  </si>
  <si>
    <t>Obkládačka 20x25 světle šedá lesk, Color One</t>
  </si>
  <si>
    <t>781479705R00</t>
  </si>
  <si>
    <t>Přípl.za spárovací hmotu - plošně</t>
  </si>
  <si>
    <t>781479711R00</t>
  </si>
  <si>
    <t>Příplatek k obkladu stěn keram.,za plochu do 10 m2</t>
  </si>
  <si>
    <t>781111121R00</t>
  </si>
  <si>
    <t>781111112R00</t>
  </si>
  <si>
    <t>Řezání hran obkladaček do 45 ° ,  diamant</t>
  </si>
  <si>
    <t>781111115R00</t>
  </si>
  <si>
    <t>Otvor v obkladačce diamant.korunkou prům.do 30 mm</t>
  </si>
  <si>
    <t>781111116R00</t>
  </si>
  <si>
    <t>Otvor v obkladačce diamant.korunkou prům.do 90 mm</t>
  </si>
  <si>
    <t>783782221R00</t>
  </si>
  <si>
    <t>783726300R00</t>
  </si>
  <si>
    <t>Nátěr synt. lazurovací tesařských konstr. 2x lak</t>
  </si>
  <si>
    <t>784191101R00</t>
  </si>
  <si>
    <t>784195212R00</t>
  </si>
  <si>
    <t>Malba tekutá Primalex Plus, bílá, 2 x</t>
  </si>
  <si>
    <t>005121010R</t>
  </si>
  <si>
    <t>Vybudování zařízení staveniště</t>
  </si>
  <si>
    <t>Soubor</t>
  </si>
  <si>
    <t>005124010R</t>
  </si>
  <si>
    <t>Koordinační činnost</t>
  </si>
  <si>
    <t/>
  </si>
  <si>
    <t>SUM</t>
  </si>
  <si>
    <t>POPUZIV</t>
  </si>
  <si>
    <t>END</t>
  </si>
  <si>
    <t>Slepý položkový rozpočet</t>
  </si>
  <si>
    <t>Omítka jádrová VC ručně, tloušťka vrstvy 20 mm</t>
  </si>
  <si>
    <t>Štuk vnitřní i vnější ručně, tloušťka vrstvy 2 mm</t>
  </si>
  <si>
    <t>Montáž parozábrany na stěny s přelepením spojů, parotěsná zábrana speciál</t>
  </si>
  <si>
    <t>Plsť izolační DF 40 150x1250x5700 mm</t>
  </si>
  <si>
    <t>Potrubí z PPR , studená, D 25x3,5 mm, předpokládané napojení v kotelně</t>
  </si>
  <si>
    <t>Potrubí z PPR studená, D 20x2,8 mm</t>
  </si>
  <si>
    <t>Potrubí z PPR , teplá, D 20x3,4 mm</t>
  </si>
  <si>
    <t>Izolace návleková tl. stěny 6 mm, vnitřní průměr 25 mm</t>
  </si>
  <si>
    <t>Izolace návleková tl. stěny 6 mm, vnitřní průměr 22 mm</t>
  </si>
  <si>
    <t>Nástěnka D 20xR1/2</t>
  </si>
  <si>
    <t>Klozet kombi nádrž s armat.odpad.vodor, včetně sedátka</t>
  </si>
  <si>
    <t>Výlevka stojící s plastovou mřížkou</t>
  </si>
  <si>
    <t>Umyvadlo na šrouby , 55 x 45 cm, bílé</t>
  </si>
  <si>
    <t>Ohřívač elek. zásob. závěsný OKCE 160</t>
  </si>
  <si>
    <t>Madlo dvojité sklopné nerez dl. 813 mm</t>
  </si>
  <si>
    <t>Položení desek ve dvou vrstvách šroubovan., do kříže,lepené spoje</t>
  </si>
  <si>
    <t>Difúzně propustná fólie</t>
  </si>
  <si>
    <t>Odpadní trouby kruhové, D 87 mm</t>
  </si>
  <si>
    <t>Žlab podokapní půlkruhový R,velikost 125 mm</t>
  </si>
  <si>
    <t>Dveře vnitřní fóliované plné kř.70x197 cm, včetně větrací mřížky,WC zámek</t>
  </si>
  <si>
    <t>Dveře vnitřní fóliované plné 1 kř.80x197 cm</t>
  </si>
  <si>
    <t>Dveře, shrnovací prosklené</t>
  </si>
  <si>
    <t>Penetrace podkladu pod dlažby, penetrační nátěr</t>
  </si>
  <si>
    <t>Montáž podlah keram.,hladké, tmel, 30x30 cm(lepidlo), (spár.hmota)</t>
  </si>
  <si>
    <t>Dlažba 300x300x9 mm</t>
  </si>
  <si>
    <t>Penetrace podkladu pod obklady, penetrační nátěr</t>
  </si>
  <si>
    <t>Obklad vnitřní stěn keramický, do tmele, 25x25 cm,  flex.lep., spár.hmota</t>
  </si>
  <si>
    <t xml:space="preserve">Spára podlaha - stěna, silikonem, </t>
  </si>
  <si>
    <t>Nátěr tesařských konstrukcí I Profi 2x</t>
  </si>
  <si>
    <t>Penetrace podkladu univerzální 1x</t>
  </si>
  <si>
    <t>Malba tekutá, bílá,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</si>
</sst>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396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/>
      <c r="E11" s="245"/>
      <c r="F11" s="245"/>
      <c r="G11" s="24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8"/>
      <c r="E12" s="248"/>
      <c r="F12" s="248"/>
      <c r="G12" s="24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5"/>
      <c r="F16" s="226"/>
      <c r="G16" s="225"/>
      <c r="H16" s="226"/>
      <c r="I16" s="225">
        <f>SUMIF(F47:F69,A16,I47:I69)+SUMIF(F47:F69,"PSU",I47:I69)</f>
        <v>0</v>
      </c>
      <c r="J16" s="227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5"/>
      <c r="F17" s="226"/>
      <c r="G17" s="225"/>
      <c r="H17" s="226"/>
      <c r="I17" s="225">
        <f>SUMIF(F47:F69,A17,I47:I69)</f>
        <v>0</v>
      </c>
      <c r="J17" s="227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5"/>
      <c r="F18" s="226"/>
      <c r="G18" s="225"/>
      <c r="H18" s="226"/>
      <c r="I18" s="225">
        <f>SUMIF(F47:F69,A18,I47:I69)</f>
        <v>0</v>
      </c>
      <c r="J18" s="227"/>
    </row>
    <row r="19" spans="1:10" ht="23.25" customHeight="1" x14ac:dyDescent="0.2">
      <c r="A19" s="148" t="s">
        <v>93</v>
      </c>
      <c r="B19" s="149" t="s">
        <v>26</v>
      </c>
      <c r="C19" s="58"/>
      <c r="D19" s="59"/>
      <c r="E19" s="225"/>
      <c r="F19" s="226"/>
      <c r="G19" s="225"/>
      <c r="H19" s="226"/>
      <c r="I19" s="225">
        <f>SUMIF(F47:F69,A19,I47:I69)</f>
        <v>0</v>
      </c>
      <c r="J19" s="227"/>
    </row>
    <row r="20" spans="1:10" ht="23.25" customHeight="1" x14ac:dyDescent="0.2">
      <c r="A20" s="148" t="s">
        <v>94</v>
      </c>
      <c r="B20" s="149" t="s">
        <v>27</v>
      </c>
      <c r="C20" s="58"/>
      <c r="D20" s="59"/>
      <c r="E20" s="225"/>
      <c r="F20" s="226"/>
      <c r="G20" s="225"/>
      <c r="H20" s="226"/>
      <c r="I20" s="225">
        <f>SUMIF(F47:F69,A20,I47:I69)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3">
        <f>ZakladDPHSniVypocet+ZakladDPHZaklVypocet</f>
        <v>0</v>
      </c>
      <c r="H28" s="243"/>
      <c r="I28" s="243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1">
        <f>ZakladDPHSni+DPHSni+ZakladDPHZakl+DPHZakl+Zaokrouhleni</f>
        <v>0</v>
      </c>
      <c r="H29" s="241"/>
      <c r="I29" s="241"/>
      <c r="J29" s="126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6"/>
      <c r="D39" s="217"/>
      <c r="E39" s="217"/>
      <c r="F39" s="115">
        <f>' Pol'!AC179</f>
        <v>0</v>
      </c>
      <c r="G39" s="116">
        <f>' Pol'!AD179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8" t="s">
        <v>45</v>
      </c>
      <c r="C40" s="219"/>
      <c r="D40" s="219"/>
      <c r="E40" s="220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47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48</v>
      </c>
      <c r="G46" s="136"/>
      <c r="H46" s="136"/>
      <c r="I46" s="221" t="s">
        <v>28</v>
      </c>
      <c r="J46" s="221"/>
    </row>
    <row r="47" spans="1:10" ht="25.5" customHeight="1" x14ac:dyDescent="0.2">
      <c r="A47" s="129"/>
      <c r="B47" s="137" t="s">
        <v>49</v>
      </c>
      <c r="C47" s="223" t="s">
        <v>50</v>
      </c>
      <c r="D47" s="224"/>
      <c r="E47" s="224"/>
      <c r="F47" s="139" t="s">
        <v>23</v>
      </c>
      <c r="G47" s="140"/>
      <c r="H47" s="140"/>
      <c r="I47" s="222">
        <f>' Pol'!G8</f>
        <v>0</v>
      </c>
      <c r="J47" s="222"/>
    </row>
    <row r="48" spans="1:10" ht="25.5" customHeight="1" x14ac:dyDescent="0.2">
      <c r="A48" s="129"/>
      <c r="B48" s="131" t="s">
        <v>51</v>
      </c>
      <c r="C48" s="211" t="s">
        <v>52</v>
      </c>
      <c r="D48" s="212"/>
      <c r="E48" s="212"/>
      <c r="F48" s="141" t="s">
        <v>23</v>
      </c>
      <c r="G48" s="142"/>
      <c r="H48" s="142"/>
      <c r="I48" s="210">
        <f>' Pol'!G13</f>
        <v>0</v>
      </c>
      <c r="J48" s="210"/>
    </row>
    <row r="49" spans="1:10" ht="25.5" customHeight="1" x14ac:dyDescent="0.2">
      <c r="A49" s="129"/>
      <c r="B49" s="131" t="s">
        <v>53</v>
      </c>
      <c r="C49" s="211" t="s">
        <v>54</v>
      </c>
      <c r="D49" s="212"/>
      <c r="E49" s="212"/>
      <c r="F49" s="141" t="s">
        <v>23</v>
      </c>
      <c r="G49" s="142"/>
      <c r="H49" s="142"/>
      <c r="I49" s="210">
        <f>' Pol'!G16</f>
        <v>0</v>
      </c>
      <c r="J49" s="210"/>
    </row>
    <row r="50" spans="1:10" ht="25.5" customHeight="1" x14ac:dyDescent="0.2">
      <c r="A50" s="129"/>
      <c r="B50" s="131" t="s">
        <v>55</v>
      </c>
      <c r="C50" s="211" t="s">
        <v>56</v>
      </c>
      <c r="D50" s="212"/>
      <c r="E50" s="212"/>
      <c r="F50" s="141" t="s">
        <v>23</v>
      </c>
      <c r="G50" s="142"/>
      <c r="H50" s="142"/>
      <c r="I50" s="210">
        <f>' Pol'!G23</f>
        <v>0</v>
      </c>
      <c r="J50" s="210"/>
    </row>
    <row r="51" spans="1:10" ht="25.5" customHeight="1" x14ac:dyDescent="0.2">
      <c r="A51" s="129"/>
      <c r="B51" s="131" t="s">
        <v>57</v>
      </c>
      <c r="C51" s="211" t="s">
        <v>58</v>
      </c>
      <c r="D51" s="212"/>
      <c r="E51" s="212"/>
      <c r="F51" s="141" t="s">
        <v>23</v>
      </c>
      <c r="G51" s="142"/>
      <c r="H51" s="142"/>
      <c r="I51" s="210">
        <f>' Pol'!G27</f>
        <v>0</v>
      </c>
      <c r="J51" s="210"/>
    </row>
    <row r="52" spans="1:10" ht="25.5" customHeight="1" x14ac:dyDescent="0.2">
      <c r="A52" s="129"/>
      <c r="B52" s="131" t="s">
        <v>59</v>
      </c>
      <c r="C52" s="211" t="s">
        <v>60</v>
      </c>
      <c r="D52" s="212"/>
      <c r="E52" s="212"/>
      <c r="F52" s="141" t="s">
        <v>23</v>
      </c>
      <c r="G52" s="142"/>
      <c r="H52" s="142"/>
      <c r="I52" s="210">
        <f>' Pol'!G31</f>
        <v>0</v>
      </c>
      <c r="J52" s="210"/>
    </row>
    <row r="53" spans="1:10" ht="25.5" customHeight="1" x14ac:dyDescent="0.2">
      <c r="A53" s="129"/>
      <c r="B53" s="131" t="s">
        <v>61</v>
      </c>
      <c r="C53" s="211" t="s">
        <v>62</v>
      </c>
      <c r="D53" s="212"/>
      <c r="E53" s="212"/>
      <c r="F53" s="141" t="s">
        <v>23</v>
      </c>
      <c r="G53" s="142"/>
      <c r="H53" s="142"/>
      <c r="I53" s="210">
        <f>' Pol'!G35</f>
        <v>0</v>
      </c>
      <c r="J53" s="210"/>
    </row>
    <row r="54" spans="1:10" ht="25.5" customHeight="1" x14ac:dyDescent="0.2">
      <c r="A54" s="129"/>
      <c r="B54" s="131" t="s">
        <v>63</v>
      </c>
      <c r="C54" s="211" t="s">
        <v>64</v>
      </c>
      <c r="D54" s="212"/>
      <c r="E54" s="212"/>
      <c r="F54" s="141" t="s">
        <v>23</v>
      </c>
      <c r="G54" s="142"/>
      <c r="H54" s="142"/>
      <c r="I54" s="210">
        <f>' Pol'!G38</f>
        <v>0</v>
      </c>
      <c r="J54" s="210"/>
    </row>
    <row r="55" spans="1:10" ht="25.5" customHeight="1" x14ac:dyDescent="0.2">
      <c r="A55" s="129"/>
      <c r="B55" s="131" t="s">
        <v>65</v>
      </c>
      <c r="C55" s="211" t="s">
        <v>66</v>
      </c>
      <c r="D55" s="212"/>
      <c r="E55" s="212"/>
      <c r="F55" s="141" t="s">
        <v>23</v>
      </c>
      <c r="G55" s="142"/>
      <c r="H55" s="142"/>
      <c r="I55" s="210">
        <f>' Pol'!G44</f>
        <v>0</v>
      </c>
      <c r="J55" s="210"/>
    </row>
    <row r="56" spans="1:10" ht="25.5" customHeight="1" x14ac:dyDescent="0.2">
      <c r="A56" s="129"/>
      <c r="B56" s="131" t="s">
        <v>67</v>
      </c>
      <c r="C56" s="211" t="s">
        <v>68</v>
      </c>
      <c r="D56" s="212"/>
      <c r="E56" s="212"/>
      <c r="F56" s="141" t="s">
        <v>23</v>
      </c>
      <c r="G56" s="142"/>
      <c r="H56" s="142"/>
      <c r="I56" s="210">
        <f>' Pol'!G47</f>
        <v>0</v>
      </c>
      <c r="J56" s="210"/>
    </row>
    <row r="57" spans="1:10" ht="25.5" customHeight="1" x14ac:dyDescent="0.2">
      <c r="A57" s="129"/>
      <c r="B57" s="131" t="s">
        <v>69</v>
      </c>
      <c r="C57" s="211" t="s">
        <v>70</v>
      </c>
      <c r="D57" s="212"/>
      <c r="E57" s="212"/>
      <c r="F57" s="141" t="s">
        <v>23</v>
      </c>
      <c r="G57" s="142"/>
      <c r="H57" s="142"/>
      <c r="I57" s="210">
        <f>' Pol'!G62</f>
        <v>0</v>
      </c>
      <c r="J57" s="210"/>
    </row>
    <row r="58" spans="1:10" ht="25.5" customHeight="1" x14ac:dyDescent="0.2">
      <c r="A58" s="129"/>
      <c r="B58" s="131" t="s">
        <v>71</v>
      </c>
      <c r="C58" s="211" t="s">
        <v>72</v>
      </c>
      <c r="D58" s="212"/>
      <c r="E58" s="212"/>
      <c r="F58" s="141" t="s">
        <v>24</v>
      </c>
      <c r="G58" s="142"/>
      <c r="H58" s="142"/>
      <c r="I58" s="210">
        <f>' Pol'!G64</f>
        <v>0</v>
      </c>
      <c r="J58" s="210"/>
    </row>
    <row r="59" spans="1:10" ht="25.5" customHeight="1" x14ac:dyDescent="0.2">
      <c r="A59" s="129"/>
      <c r="B59" s="131" t="s">
        <v>73</v>
      </c>
      <c r="C59" s="211" t="s">
        <v>74</v>
      </c>
      <c r="D59" s="212"/>
      <c r="E59" s="212"/>
      <c r="F59" s="141" t="s">
        <v>24</v>
      </c>
      <c r="G59" s="142"/>
      <c r="H59" s="142"/>
      <c r="I59" s="210">
        <f>' Pol'!G72</f>
        <v>0</v>
      </c>
      <c r="J59" s="210"/>
    </row>
    <row r="60" spans="1:10" ht="25.5" customHeight="1" x14ac:dyDescent="0.2">
      <c r="A60" s="129"/>
      <c r="B60" s="131" t="s">
        <v>75</v>
      </c>
      <c r="C60" s="211" t="s">
        <v>76</v>
      </c>
      <c r="D60" s="212"/>
      <c r="E60" s="212"/>
      <c r="F60" s="141" t="s">
        <v>24</v>
      </c>
      <c r="G60" s="142"/>
      <c r="H60" s="142"/>
      <c r="I60" s="210">
        <f>' Pol'!G80</f>
        <v>0</v>
      </c>
      <c r="J60" s="210"/>
    </row>
    <row r="61" spans="1:10" ht="25.5" customHeight="1" x14ac:dyDescent="0.2">
      <c r="A61" s="129"/>
      <c r="B61" s="131" t="s">
        <v>77</v>
      </c>
      <c r="C61" s="211" t="s">
        <v>78</v>
      </c>
      <c r="D61" s="212"/>
      <c r="E61" s="212"/>
      <c r="F61" s="141" t="s">
        <v>24</v>
      </c>
      <c r="G61" s="142"/>
      <c r="H61" s="142"/>
      <c r="I61" s="210">
        <f>' Pol'!G93</f>
        <v>0</v>
      </c>
      <c r="J61" s="210"/>
    </row>
    <row r="62" spans="1:10" ht="25.5" customHeight="1" x14ac:dyDescent="0.2">
      <c r="A62" s="129"/>
      <c r="B62" s="131" t="s">
        <v>79</v>
      </c>
      <c r="C62" s="211" t="s">
        <v>80</v>
      </c>
      <c r="D62" s="212"/>
      <c r="E62" s="212"/>
      <c r="F62" s="141" t="s">
        <v>24</v>
      </c>
      <c r="G62" s="142"/>
      <c r="H62" s="142"/>
      <c r="I62" s="210">
        <f>' Pol'!G102</f>
        <v>0</v>
      </c>
      <c r="J62" s="210"/>
    </row>
    <row r="63" spans="1:10" ht="25.5" customHeight="1" x14ac:dyDescent="0.2">
      <c r="A63" s="129"/>
      <c r="B63" s="131" t="s">
        <v>81</v>
      </c>
      <c r="C63" s="211" t="s">
        <v>82</v>
      </c>
      <c r="D63" s="212"/>
      <c r="E63" s="212"/>
      <c r="F63" s="141" t="s">
        <v>24</v>
      </c>
      <c r="G63" s="142"/>
      <c r="H63" s="142"/>
      <c r="I63" s="210">
        <f>' Pol'!G131</f>
        <v>0</v>
      </c>
      <c r="J63" s="210"/>
    </row>
    <row r="64" spans="1:10" ht="25.5" customHeight="1" x14ac:dyDescent="0.2">
      <c r="A64" s="129"/>
      <c r="B64" s="131" t="s">
        <v>83</v>
      </c>
      <c r="C64" s="211" t="s">
        <v>84</v>
      </c>
      <c r="D64" s="212"/>
      <c r="E64" s="212"/>
      <c r="F64" s="141" t="s">
        <v>24</v>
      </c>
      <c r="G64" s="142"/>
      <c r="H64" s="142"/>
      <c r="I64" s="210">
        <f>' Pol'!G138</f>
        <v>0</v>
      </c>
      <c r="J64" s="210"/>
    </row>
    <row r="65" spans="1:10" ht="25.5" customHeight="1" x14ac:dyDescent="0.2">
      <c r="A65" s="129"/>
      <c r="B65" s="131" t="s">
        <v>85</v>
      </c>
      <c r="C65" s="211" t="s">
        <v>86</v>
      </c>
      <c r="D65" s="212"/>
      <c r="E65" s="212"/>
      <c r="F65" s="141" t="s">
        <v>24</v>
      </c>
      <c r="G65" s="142"/>
      <c r="H65" s="142"/>
      <c r="I65" s="210">
        <f>' Pol'!G152</f>
        <v>0</v>
      </c>
      <c r="J65" s="210"/>
    </row>
    <row r="66" spans="1:10" ht="25.5" customHeight="1" x14ac:dyDescent="0.2">
      <c r="A66" s="129"/>
      <c r="B66" s="131" t="s">
        <v>87</v>
      </c>
      <c r="C66" s="211" t="s">
        <v>88</v>
      </c>
      <c r="D66" s="212"/>
      <c r="E66" s="212"/>
      <c r="F66" s="141" t="s">
        <v>24</v>
      </c>
      <c r="G66" s="142"/>
      <c r="H66" s="142"/>
      <c r="I66" s="210">
        <f>' Pol'!G159</f>
        <v>0</v>
      </c>
      <c r="J66" s="210"/>
    </row>
    <row r="67" spans="1:10" ht="25.5" customHeight="1" x14ac:dyDescent="0.2">
      <c r="A67" s="129"/>
      <c r="B67" s="131" t="s">
        <v>89</v>
      </c>
      <c r="C67" s="211" t="s">
        <v>90</v>
      </c>
      <c r="D67" s="212"/>
      <c r="E67" s="212"/>
      <c r="F67" s="141" t="s">
        <v>24</v>
      </c>
      <c r="G67" s="142"/>
      <c r="H67" s="142"/>
      <c r="I67" s="210">
        <f>' Pol'!G169</f>
        <v>0</v>
      </c>
      <c r="J67" s="210"/>
    </row>
    <row r="68" spans="1:10" ht="25.5" customHeight="1" x14ac:dyDescent="0.2">
      <c r="A68" s="129"/>
      <c r="B68" s="131" t="s">
        <v>91</v>
      </c>
      <c r="C68" s="211" t="s">
        <v>92</v>
      </c>
      <c r="D68" s="212"/>
      <c r="E68" s="212"/>
      <c r="F68" s="141" t="s">
        <v>24</v>
      </c>
      <c r="G68" s="142"/>
      <c r="H68" s="142"/>
      <c r="I68" s="210">
        <f>' Pol'!G172</f>
        <v>0</v>
      </c>
      <c r="J68" s="210"/>
    </row>
    <row r="69" spans="1:10" ht="25.5" customHeight="1" x14ac:dyDescent="0.2">
      <c r="A69" s="129"/>
      <c r="B69" s="138" t="s">
        <v>93</v>
      </c>
      <c r="C69" s="214" t="s">
        <v>26</v>
      </c>
      <c r="D69" s="215"/>
      <c r="E69" s="215"/>
      <c r="F69" s="143" t="s">
        <v>93</v>
      </c>
      <c r="G69" s="144"/>
      <c r="H69" s="144"/>
      <c r="I69" s="213">
        <f>' Pol'!G175</f>
        <v>0</v>
      </c>
      <c r="J69" s="213"/>
    </row>
    <row r="70" spans="1:10" ht="25.5" customHeight="1" x14ac:dyDescent="0.2">
      <c r="A70" s="130"/>
      <c r="B70" s="134" t="s">
        <v>1</v>
      </c>
      <c r="C70" s="134"/>
      <c r="D70" s="135"/>
      <c r="E70" s="135"/>
      <c r="F70" s="145"/>
      <c r="G70" s="146"/>
      <c r="H70" s="146"/>
      <c r="I70" s="209">
        <f>SUM(I47:I69)</f>
        <v>0</v>
      </c>
      <c r="J70" s="209"/>
    </row>
    <row r="71" spans="1:10" x14ac:dyDescent="0.2">
      <c r="F71" s="147"/>
      <c r="G71" s="103"/>
      <c r="H71" s="147"/>
      <c r="I71" s="103"/>
      <c r="J71" s="103"/>
    </row>
    <row r="72" spans="1:10" x14ac:dyDescent="0.2">
      <c r="F72" s="147"/>
      <c r="G72" s="103"/>
      <c r="H72" s="147"/>
      <c r="I72" s="103"/>
      <c r="J72" s="103"/>
    </row>
    <row r="73" spans="1:10" x14ac:dyDescent="0.2">
      <c r="F73" s="147"/>
      <c r="G73" s="103"/>
      <c r="H73" s="147"/>
      <c r="I73" s="103"/>
      <c r="J7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70:J70"/>
    <mergeCell ref="I67:J67"/>
    <mergeCell ref="C67:E67"/>
    <mergeCell ref="I68:J68"/>
    <mergeCell ref="C68:E68"/>
    <mergeCell ref="I69:J69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09" zoomScaleNormal="100" workbookViewId="0">
      <selection activeCell="C174" sqref="C174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6" t="s">
        <v>396</v>
      </c>
      <c r="B1" s="266"/>
      <c r="C1" s="266"/>
      <c r="D1" s="266"/>
      <c r="E1" s="266"/>
      <c r="F1" s="266"/>
      <c r="G1" s="266"/>
      <c r="AE1" t="s">
        <v>96</v>
      </c>
    </row>
    <row r="2" spans="1:60" ht="24.95" customHeight="1" x14ac:dyDescent="0.2">
      <c r="A2" s="153" t="s">
        <v>95</v>
      </c>
      <c r="B2" s="151"/>
      <c r="C2" s="267" t="s">
        <v>44</v>
      </c>
      <c r="D2" s="268"/>
      <c r="E2" s="268"/>
      <c r="F2" s="268"/>
      <c r="G2" s="269"/>
      <c r="AE2" t="s">
        <v>97</v>
      </c>
    </row>
    <row r="3" spans="1:60" ht="24.95" hidden="1" customHeight="1" x14ac:dyDescent="0.2">
      <c r="A3" s="154" t="s">
        <v>7</v>
      </c>
      <c r="B3" s="152"/>
      <c r="C3" s="270"/>
      <c r="D3" s="270"/>
      <c r="E3" s="270"/>
      <c r="F3" s="270"/>
      <c r="G3" s="271"/>
      <c r="AE3" t="s">
        <v>98</v>
      </c>
    </row>
    <row r="4" spans="1:60" ht="24.95" hidden="1" customHeight="1" x14ac:dyDescent="0.2">
      <c r="A4" s="154" t="s">
        <v>8</v>
      </c>
      <c r="B4" s="152"/>
      <c r="C4" s="272"/>
      <c r="D4" s="270"/>
      <c r="E4" s="270"/>
      <c r="F4" s="270"/>
      <c r="G4" s="271"/>
      <c r="AE4" t="s">
        <v>99</v>
      </c>
    </row>
    <row r="5" spans="1:60" hidden="1" x14ac:dyDescent="0.2">
      <c r="A5" s="155" t="s">
        <v>100</v>
      </c>
      <c r="B5" s="156"/>
      <c r="C5" s="157"/>
      <c r="D5" s="158"/>
      <c r="E5" s="159"/>
      <c r="F5" s="159"/>
      <c r="G5" s="160"/>
      <c r="AE5" t="s">
        <v>101</v>
      </c>
    </row>
    <row r="6" spans="1:60" x14ac:dyDescent="0.2">
      <c r="D6" s="150"/>
    </row>
    <row r="7" spans="1:60" ht="38.25" x14ac:dyDescent="0.2">
      <c r="A7" s="166" t="s">
        <v>102</v>
      </c>
      <c r="B7" s="167" t="s">
        <v>103</v>
      </c>
      <c r="C7" s="167" t="s">
        <v>104</v>
      </c>
      <c r="D7" s="181" t="s">
        <v>105</v>
      </c>
      <c r="E7" s="166" t="s">
        <v>106</v>
      </c>
      <c r="F7" s="161" t="s">
        <v>107</v>
      </c>
      <c r="G7" s="182" t="s">
        <v>28</v>
      </c>
      <c r="H7" s="183" t="s">
        <v>29</v>
      </c>
      <c r="I7" s="183" t="s">
        <v>108</v>
      </c>
      <c r="J7" s="183" t="s">
        <v>30</v>
      </c>
      <c r="K7" s="183" t="s">
        <v>109</v>
      </c>
      <c r="L7" s="183" t="s">
        <v>110</v>
      </c>
      <c r="M7" s="183" t="s">
        <v>111</v>
      </c>
      <c r="N7" s="183" t="s">
        <v>112</v>
      </c>
      <c r="O7" s="183" t="s">
        <v>113</v>
      </c>
      <c r="P7" s="183" t="s">
        <v>114</v>
      </c>
      <c r="Q7" s="183" t="s">
        <v>115</v>
      </c>
      <c r="R7" s="183" t="s">
        <v>116</v>
      </c>
      <c r="S7" s="183" t="s">
        <v>117</v>
      </c>
      <c r="T7" s="183" t="s">
        <v>118</v>
      </c>
      <c r="U7" s="168" t="s">
        <v>119</v>
      </c>
    </row>
    <row r="8" spans="1:60" x14ac:dyDescent="0.2">
      <c r="A8" s="184" t="s">
        <v>120</v>
      </c>
      <c r="B8" s="185" t="s">
        <v>49</v>
      </c>
      <c r="C8" s="186" t="s">
        <v>50</v>
      </c>
      <c r="D8" s="187"/>
      <c r="E8" s="188"/>
      <c r="F8" s="175"/>
      <c r="G8" s="175">
        <f>SUMIF(AE9:AE12,"&lt;&gt;NOR",G9:G12)</f>
        <v>0</v>
      </c>
      <c r="H8" s="175"/>
      <c r="I8" s="175">
        <f>SUM(I9:I12)</f>
        <v>0</v>
      </c>
      <c r="J8" s="175"/>
      <c r="K8" s="175">
        <f>SUM(K9:K12)</f>
        <v>0</v>
      </c>
      <c r="L8" s="175"/>
      <c r="M8" s="175">
        <f>SUM(M9:M12)</f>
        <v>0</v>
      </c>
      <c r="N8" s="175"/>
      <c r="O8" s="175">
        <f>SUM(O9:O12)</f>
        <v>0</v>
      </c>
      <c r="P8" s="175"/>
      <c r="Q8" s="175">
        <f>SUM(Q9:Q12)</f>
        <v>0</v>
      </c>
      <c r="R8" s="175"/>
      <c r="S8" s="175"/>
      <c r="T8" s="189"/>
      <c r="U8" s="175">
        <f>SUM(U9:U12)</f>
        <v>13.76</v>
      </c>
      <c r="AE8" t="s">
        <v>121</v>
      </c>
    </row>
    <row r="9" spans="1:60" outlineLevel="1" x14ac:dyDescent="0.2">
      <c r="A9" s="163">
        <v>1</v>
      </c>
      <c r="B9" s="169" t="s">
        <v>122</v>
      </c>
      <c r="C9" s="202" t="s">
        <v>123</v>
      </c>
      <c r="D9" s="171" t="s">
        <v>124</v>
      </c>
      <c r="E9" s="173">
        <v>1.1238999999999999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/>
      <c r="T9" s="178">
        <v>4.6550000000000002</v>
      </c>
      <c r="U9" s="177">
        <f>ROUND(E9*T9,2)</f>
        <v>5.23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125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9" t="s">
        <v>126</v>
      </c>
      <c r="C10" s="202" t="s">
        <v>127</v>
      </c>
      <c r="D10" s="171" t="s">
        <v>124</v>
      </c>
      <c r="E10" s="173">
        <v>0.73089999999999999</v>
      </c>
      <c r="F10" s="176"/>
      <c r="G10" s="177">
        <f>ROUND(E10*F10,2)</f>
        <v>0</v>
      </c>
      <c r="H10" s="176"/>
      <c r="I10" s="177">
        <f>ROUND(E10*H10,2)</f>
        <v>0</v>
      </c>
      <c r="J10" s="176"/>
      <c r="K10" s="177">
        <f>ROUND(E10*J10,2)</f>
        <v>0</v>
      </c>
      <c r="L10" s="177">
        <v>21</v>
      </c>
      <c r="M10" s="177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7"/>
      <c r="S10" s="177"/>
      <c r="T10" s="178">
        <v>3.266</v>
      </c>
      <c r="U10" s="177">
        <f>ROUND(E10*T10,2)</f>
        <v>2.39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128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9" t="s">
        <v>129</v>
      </c>
      <c r="C11" s="202" t="s">
        <v>130</v>
      </c>
      <c r="D11" s="171" t="s">
        <v>131</v>
      </c>
      <c r="E11" s="173">
        <v>13.5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7"/>
      <c r="S11" s="177"/>
      <c r="T11" s="178">
        <v>0.34155000000000002</v>
      </c>
      <c r="U11" s="177">
        <f>ROUND(E11*T11,2)</f>
        <v>4.6100000000000003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128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4</v>
      </c>
      <c r="B12" s="169" t="s">
        <v>132</v>
      </c>
      <c r="C12" s="202" t="s">
        <v>133</v>
      </c>
      <c r="D12" s="171" t="s">
        <v>131</v>
      </c>
      <c r="E12" s="173">
        <v>13.5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3.0000000000000001E-5</v>
      </c>
      <c r="O12" s="177">
        <f>ROUND(E12*N12,2)</f>
        <v>0</v>
      </c>
      <c r="P12" s="177">
        <v>0</v>
      </c>
      <c r="Q12" s="177">
        <f>ROUND(E12*P12,2)</f>
        <v>0</v>
      </c>
      <c r="R12" s="177"/>
      <c r="S12" s="177"/>
      <c r="T12" s="178">
        <v>0.113</v>
      </c>
      <c r="U12" s="177">
        <f>ROUND(E12*T12,2)</f>
        <v>1.53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128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4" t="s">
        <v>120</v>
      </c>
      <c r="B13" s="170" t="s">
        <v>51</v>
      </c>
      <c r="C13" s="203" t="s">
        <v>52</v>
      </c>
      <c r="D13" s="172"/>
      <c r="E13" s="174"/>
      <c r="F13" s="179"/>
      <c r="G13" s="179">
        <f>SUMIF(AE14:AE15,"&lt;&gt;NOR",G14:G15)</f>
        <v>0</v>
      </c>
      <c r="H13" s="179"/>
      <c r="I13" s="179">
        <f>SUM(I14:I15)</f>
        <v>0</v>
      </c>
      <c r="J13" s="179"/>
      <c r="K13" s="179">
        <f>SUM(K14:K15)</f>
        <v>0</v>
      </c>
      <c r="L13" s="179"/>
      <c r="M13" s="179">
        <f>SUM(M14:M15)</f>
        <v>0</v>
      </c>
      <c r="N13" s="179"/>
      <c r="O13" s="179">
        <f>SUM(O14:O15)</f>
        <v>1.53</v>
      </c>
      <c r="P13" s="179"/>
      <c r="Q13" s="179">
        <f>SUM(Q14:Q15)</f>
        <v>0</v>
      </c>
      <c r="R13" s="179"/>
      <c r="S13" s="179"/>
      <c r="T13" s="180"/>
      <c r="U13" s="179">
        <f>SUM(U14:U15)</f>
        <v>4.51</v>
      </c>
      <c r="AE13" t="s">
        <v>121</v>
      </c>
    </row>
    <row r="14" spans="1:60" outlineLevel="1" x14ac:dyDescent="0.2">
      <c r="A14" s="163">
        <v>5</v>
      </c>
      <c r="B14" s="169" t="s">
        <v>134</v>
      </c>
      <c r="C14" s="202" t="s">
        <v>135</v>
      </c>
      <c r="D14" s="171" t="s">
        <v>131</v>
      </c>
      <c r="E14" s="173">
        <v>7.38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1.106E-2</v>
      </c>
      <c r="O14" s="177">
        <f>ROUND(E14*N14,2)</f>
        <v>0.08</v>
      </c>
      <c r="P14" s="177">
        <v>0</v>
      </c>
      <c r="Q14" s="177">
        <f>ROUND(E14*P14,2)</f>
        <v>0</v>
      </c>
      <c r="R14" s="177"/>
      <c r="S14" s="177"/>
      <c r="T14" s="178">
        <v>0.57499999999999996</v>
      </c>
      <c r="U14" s="177">
        <f>ROUND(E14*T14,2)</f>
        <v>4.24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125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6</v>
      </c>
      <c r="B15" s="169" t="s">
        <v>136</v>
      </c>
      <c r="C15" s="202" t="s">
        <v>137</v>
      </c>
      <c r="D15" s="171" t="s">
        <v>124</v>
      </c>
      <c r="E15" s="173">
        <v>0.57299999999999995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7">
        <v>2.5249999999999999</v>
      </c>
      <c r="O15" s="177">
        <f>ROUND(E15*N15,2)</f>
        <v>1.45</v>
      </c>
      <c r="P15" s="177">
        <v>0</v>
      </c>
      <c r="Q15" s="177">
        <f>ROUND(E15*P15,2)</f>
        <v>0</v>
      </c>
      <c r="R15" s="177"/>
      <c r="S15" s="177"/>
      <c r="T15" s="178">
        <v>0.47699999999999998</v>
      </c>
      <c r="U15" s="177">
        <f>ROUND(E15*T15,2)</f>
        <v>0.27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125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x14ac:dyDescent="0.2">
      <c r="A16" s="164" t="s">
        <v>120</v>
      </c>
      <c r="B16" s="170" t="s">
        <v>53</v>
      </c>
      <c r="C16" s="203" t="s">
        <v>54</v>
      </c>
      <c r="D16" s="172"/>
      <c r="E16" s="174"/>
      <c r="F16" s="179"/>
      <c r="G16" s="179">
        <f>SUMIF(AE17:AE22,"&lt;&gt;NOR",G17:G22)</f>
        <v>0</v>
      </c>
      <c r="H16" s="179"/>
      <c r="I16" s="179">
        <f>SUM(I17:I22)</f>
        <v>0</v>
      </c>
      <c r="J16" s="179"/>
      <c r="K16" s="179">
        <f>SUM(K17:K22)</f>
        <v>0</v>
      </c>
      <c r="L16" s="179"/>
      <c r="M16" s="179">
        <f>SUM(M17:M22)</f>
        <v>0</v>
      </c>
      <c r="N16" s="179"/>
      <c r="O16" s="179">
        <f>SUM(O17:O22)</f>
        <v>1.95</v>
      </c>
      <c r="P16" s="179"/>
      <c r="Q16" s="179">
        <f>SUM(Q17:Q22)</f>
        <v>0</v>
      </c>
      <c r="R16" s="179"/>
      <c r="S16" s="179"/>
      <c r="T16" s="180"/>
      <c r="U16" s="179">
        <f>SUM(U17:U22)</f>
        <v>48.519999999999996</v>
      </c>
      <c r="AE16" t="s">
        <v>121</v>
      </c>
    </row>
    <row r="17" spans="1:60" ht="22.5" outlineLevel="1" x14ac:dyDescent="0.2">
      <c r="A17" s="163">
        <v>7</v>
      </c>
      <c r="B17" s="169" t="s">
        <v>138</v>
      </c>
      <c r="C17" s="202" t="s">
        <v>139</v>
      </c>
      <c r="D17" s="171" t="s">
        <v>131</v>
      </c>
      <c r="E17" s="173">
        <v>23.76</v>
      </c>
      <c r="F17" s="176"/>
      <c r="G17" s="177">
        <f t="shared" ref="G17:G22" si="0">ROUND(E17*F17,2)</f>
        <v>0</v>
      </c>
      <c r="H17" s="176"/>
      <c r="I17" s="177">
        <f t="shared" ref="I17:I22" si="1">ROUND(E17*H17,2)</f>
        <v>0</v>
      </c>
      <c r="J17" s="176"/>
      <c r="K17" s="177">
        <f t="shared" ref="K17:K22" si="2">ROUND(E17*J17,2)</f>
        <v>0</v>
      </c>
      <c r="L17" s="177">
        <v>21</v>
      </c>
      <c r="M17" s="177">
        <f t="shared" ref="M17:M22" si="3">G17*(1+L17/100)</f>
        <v>0</v>
      </c>
      <c r="N17" s="177">
        <v>1.286E-2</v>
      </c>
      <c r="O17" s="177">
        <f t="shared" ref="O17:O22" si="4">ROUND(E17*N17,2)</f>
        <v>0.31</v>
      </c>
      <c r="P17" s="177">
        <v>0</v>
      </c>
      <c r="Q17" s="177">
        <f t="shared" ref="Q17:Q22" si="5">ROUND(E17*P17,2)</f>
        <v>0</v>
      </c>
      <c r="R17" s="177"/>
      <c r="S17" s="177"/>
      <c r="T17" s="178">
        <v>0.85</v>
      </c>
      <c r="U17" s="177">
        <f t="shared" ref="U17:U22" si="6">ROUND(E17*T17,2)</f>
        <v>20.2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125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8</v>
      </c>
      <c r="B18" s="169" t="s">
        <v>140</v>
      </c>
      <c r="C18" s="202" t="s">
        <v>141</v>
      </c>
      <c r="D18" s="171" t="s">
        <v>131</v>
      </c>
      <c r="E18" s="173">
        <v>8.7199000000000009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2.6329999999999999E-2</v>
      </c>
      <c r="O18" s="177">
        <f t="shared" si="4"/>
        <v>0.23</v>
      </c>
      <c r="P18" s="177">
        <v>0</v>
      </c>
      <c r="Q18" s="177">
        <f t="shared" si="5"/>
        <v>0</v>
      </c>
      <c r="R18" s="177"/>
      <c r="S18" s="177"/>
      <c r="T18" s="178">
        <v>0.99</v>
      </c>
      <c r="U18" s="177">
        <f t="shared" si="6"/>
        <v>8.6300000000000008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125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ht="22.5" outlineLevel="1" x14ac:dyDescent="0.2">
      <c r="A19" s="163">
        <v>9</v>
      </c>
      <c r="B19" s="169" t="s">
        <v>142</v>
      </c>
      <c r="C19" s="202" t="s">
        <v>143</v>
      </c>
      <c r="D19" s="171" t="s">
        <v>131</v>
      </c>
      <c r="E19" s="173">
        <v>18.559999999999999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1.2749999999999999E-2</v>
      </c>
      <c r="O19" s="177">
        <f t="shared" si="4"/>
        <v>0.24</v>
      </c>
      <c r="P19" s="177">
        <v>0</v>
      </c>
      <c r="Q19" s="177">
        <f t="shared" si="5"/>
        <v>0</v>
      </c>
      <c r="R19" s="177"/>
      <c r="S19" s="177"/>
      <c r="T19" s="178">
        <v>0.85</v>
      </c>
      <c r="U19" s="177">
        <f t="shared" si="6"/>
        <v>15.78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125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>
        <v>10</v>
      </c>
      <c r="B20" s="169" t="s">
        <v>144</v>
      </c>
      <c r="C20" s="202" t="s">
        <v>145</v>
      </c>
      <c r="D20" s="171" t="s">
        <v>146</v>
      </c>
      <c r="E20" s="173">
        <v>2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6.0659999999999999E-2</v>
      </c>
      <c r="O20" s="177">
        <f t="shared" si="4"/>
        <v>0.12</v>
      </c>
      <c r="P20" s="177">
        <v>0</v>
      </c>
      <c r="Q20" s="177">
        <f t="shared" si="5"/>
        <v>0</v>
      </c>
      <c r="R20" s="177"/>
      <c r="S20" s="177"/>
      <c r="T20" s="178">
        <v>0.24199999999999999</v>
      </c>
      <c r="U20" s="177">
        <f t="shared" si="6"/>
        <v>0.48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125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>
        <v>11</v>
      </c>
      <c r="B21" s="169" t="s">
        <v>147</v>
      </c>
      <c r="C21" s="202" t="s">
        <v>148</v>
      </c>
      <c r="D21" s="171" t="s">
        <v>146</v>
      </c>
      <c r="E21" s="173">
        <v>6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9.8379999999999995E-2</v>
      </c>
      <c r="O21" s="177">
        <f t="shared" si="4"/>
        <v>0.59</v>
      </c>
      <c r="P21" s="177">
        <v>0</v>
      </c>
      <c r="Q21" s="177">
        <f t="shared" si="5"/>
        <v>0</v>
      </c>
      <c r="R21" s="177"/>
      <c r="S21" s="177"/>
      <c r="T21" s="178">
        <v>0.30099999999999999</v>
      </c>
      <c r="U21" s="177">
        <f t="shared" si="6"/>
        <v>1.81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125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12</v>
      </c>
      <c r="B22" s="169" t="s">
        <v>149</v>
      </c>
      <c r="C22" s="202" t="s">
        <v>150</v>
      </c>
      <c r="D22" s="171" t="s">
        <v>124</v>
      </c>
      <c r="E22" s="173">
        <v>0.2392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1.9332</v>
      </c>
      <c r="O22" s="177">
        <f t="shared" si="4"/>
        <v>0.46</v>
      </c>
      <c r="P22" s="177">
        <v>0</v>
      </c>
      <c r="Q22" s="177">
        <f t="shared" si="5"/>
        <v>0</v>
      </c>
      <c r="R22" s="177"/>
      <c r="S22" s="177"/>
      <c r="T22" s="178">
        <v>6.77</v>
      </c>
      <c r="U22" s="177">
        <f t="shared" si="6"/>
        <v>1.62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125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x14ac:dyDescent="0.2">
      <c r="A23" s="164" t="s">
        <v>120</v>
      </c>
      <c r="B23" s="170" t="s">
        <v>55</v>
      </c>
      <c r="C23" s="203" t="s">
        <v>56</v>
      </c>
      <c r="D23" s="172"/>
      <c r="E23" s="174"/>
      <c r="F23" s="179"/>
      <c r="G23" s="179">
        <f>SUMIF(AE24:AE26,"&lt;&gt;NOR",G24:G26)</f>
        <v>0</v>
      </c>
      <c r="H23" s="179"/>
      <c r="I23" s="179">
        <f>SUM(I24:I26)</f>
        <v>0</v>
      </c>
      <c r="J23" s="179"/>
      <c r="K23" s="179">
        <f>SUM(K24:K26)</f>
        <v>0</v>
      </c>
      <c r="L23" s="179"/>
      <c r="M23" s="179">
        <f>SUM(M24:M26)</f>
        <v>0</v>
      </c>
      <c r="N23" s="179"/>
      <c r="O23" s="179">
        <f>SUM(O24:O26)</f>
        <v>0.2</v>
      </c>
      <c r="P23" s="179"/>
      <c r="Q23" s="179">
        <f>SUM(Q24:Q26)</f>
        <v>0</v>
      </c>
      <c r="R23" s="179"/>
      <c r="S23" s="179"/>
      <c r="T23" s="180"/>
      <c r="U23" s="179">
        <f>SUM(U24:U26)</f>
        <v>20.79</v>
      </c>
      <c r="AE23" t="s">
        <v>121</v>
      </c>
    </row>
    <row r="24" spans="1:60" ht="22.5" outlineLevel="1" x14ac:dyDescent="0.2">
      <c r="A24" s="163">
        <v>13</v>
      </c>
      <c r="B24" s="169" t="s">
        <v>151</v>
      </c>
      <c r="C24" s="202" t="s">
        <v>152</v>
      </c>
      <c r="D24" s="171" t="s">
        <v>131</v>
      </c>
      <c r="E24" s="173">
        <v>9.07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1.1860000000000001E-2</v>
      </c>
      <c r="O24" s="177">
        <f>ROUND(E24*N24,2)</f>
        <v>0.11</v>
      </c>
      <c r="P24" s="177">
        <v>0</v>
      </c>
      <c r="Q24" s="177">
        <f>ROUND(E24*P24,2)</f>
        <v>0</v>
      </c>
      <c r="R24" s="177"/>
      <c r="S24" s="177"/>
      <c r="T24" s="178">
        <v>0.95</v>
      </c>
      <c r="U24" s="177">
        <f>ROUND(E24*T24,2)</f>
        <v>8.6199999999999992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125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 x14ac:dyDescent="0.2">
      <c r="A25" s="163">
        <v>14</v>
      </c>
      <c r="B25" s="169" t="s">
        <v>153</v>
      </c>
      <c r="C25" s="202" t="s">
        <v>154</v>
      </c>
      <c r="D25" s="171" t="s">
        <v>131</v>
      </c>
      <c r="E25" s="173">
        <v>7.83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7">
        <v>1.197E-2</v>
      </c>
      <c r="O25" s="177">
        <f>ROUND(E25*N25,2)</f>
        <v>0.09</v>
      </c>
      <c r="P25" s="177">
        <v>0</v>
      </c>
      <c r="Q25" s="177">
        <f>ROUND(E25*P25,2)</f>
        <v>0</v>
      </c>
      <c r="R25" s="177"/>
      <c r="S25" s="177"/>
      <c r="T25" s="178">
        <v>0.95</v>
      </c>
      <c r="U25" s="177">
        <f>ROUND(E25*T25,2)</f>
        <v>7.44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125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15</v>
      </c>
      <c r="B26" s="169" t="s">
        <v>155</v>
      </c>
      <c r="C26" s="202" t="s">
        <v>156</v>
      </c>
      <c r="D26" s="171" t="s">
        <v>131</v>
      </c>
      <c r="E26" s="173">
        <v>16.899999999999999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7"/>
      <c r="S26" s="177"/>
      <c r="T26" s="178">
        <v>0.28000000000000003</v>
      </c>
      <c r="U26" s="177">
        <f>ROUND(E26*T26,2)</f>
        <v>4.7300000000000004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125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x14ac:dyDescent="0.2">
      <c r="A27" s="164" t="s">
        <v>120</v>
      </c>
      <c r="B27" s="170" t="s">
        <v>57</v>
      </c>
      <c r="C27" s="203" t="s">
        <v>58</v>
      </c>
      <c r="D27" s="172"/>
      <c r="E27" s="174"/>
      <c r="F27" s="179"/>
      <c r="G27" s="179">
        <f>SUMIF(AE28:AE30,"&lt;&gt;NOR",G28:G30)</f>
        <v>0</v>
      </c>
      <c r="H27" s="179"/>
      <c r="I27" s="179">
        <f>SUM(I28:I30)</f>
        <v>0</v>
      </c>
      <c r="J27" s="179"/>
      <c r="K27" s="179">
        <f>SUM(K28:K30)</f>
        <v>0</v>
      </c>
      <c r="L27" s="179"/>
      <c r="M27" s="179">
        <f>SUM(M28:M30)</f>
        <v>0</v>
      </c>
      <c r="N27" s="179"/>
      <c r="O27" s="179">
        <f>SUM(O28:O30)</f>
        <v>1.03</v>
      </c>
      <c r="P27" s="179"/>
      <c r="Q27" s="179">
        <f>SUM(Q28:Q30)</f>
        <v>0</v>
      </c>
      <c r="R27" s="179"/>
      <c r="S27" s="179"/>
      <c r="T27" s="180"/>
      <c r="U27" s="179">
        <f>SUM(U28:U30)</f>
        <v>21.58</v>
      </c>
      <c r="AE27" t="s">
        <v>121</v>
      </c>
    </row>
    <row r="28" spans="1:60" ht="22.5" outlineLevel="1" x14ac:dyDescent="0.2">
      <c r="A28" s="163">
        <v>16</v>
      </c>
      <c r="B28" s="169" t="s">
        <v>157</v>
      </c>
      <c r="C28" s="202" t="s">
        <v>158</v>
      </c>
      <c r="D28" s="171" t="s">
        <v>131</v>
      </c>
      <c r="E28" s="173">
        <v>26.938300000000002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4.0000000000000001E-3</v>
      </c>
      <c r="O28" s="177">
        <f>ROUND(E28*N28,2)</f>
        <v>0.11</v>
      </c>
      <c r="P28" s="177">
        <v>0</v>
      </c>
      <c r="Q28" s="177">
        <f>ROUND(E28*P28,2)</f>
        <v>0</v>
      </c>
      <c r="R28" s="177"/>
      <c r="S28" s="177"/>
      <c r="T28" s="178">
        <v>8.1000000000000003E-2</v>
      </c>
      <c r="U28" s="177">
        <f>ROUND(E28*T28,2)</f>
        <v>2.1800000000000002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125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17</v>
      </c>
      <c r="B29" s="169" t="s">
        <v>159</v>
      </c>
      <c r="C29" s="202" t="s">
        <v>397</v>
      </c>
      <c r="D29" s="171" t="s">
        <v>131</v>
      </c>
      <c r="E29" s="173">
        <v>26.938300000000002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3.2000000000000001E-2</v>
      </c>
      <c r="O29" s="177">
        <f>ROUND(E29*N29,2)</f>
        <v>0.86</v>
      </c>
      <c r="P29" s="177">
        <v>0</v>
      </c>
      <c r="Q29" s="177">
        <f>ROUND(E29*P29,2)</f>
        <v>0</v>
      </c>
      <c r="R29" s="177"/>
      <c r="S29" s="177"/>
      <c r="T29" s="178">
        <v>0.48</v>
      </c>
      <c r="U29" s="177">
        <f>ROUND(E29*T29,2)</f>
        <v>12.93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125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18</v>
      </c>
      <c r="B30" s="169" t="s">
        <v>160</v>
      </c>
      <c r="C30" s="202" t="s">
        <v>398</v>
      </c>
      <c r="D30" s="171" t="s">
        <v>131</v>
      </c>
      <c r="E30" s="173">
        <v>23.098299999999998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2.7000000000000001E-3</v>
      </c>
      <c r="O30" s="177">
        <f>ROUND(E30*N30,2)</f>
        <v>0.06</v>
      </c>
      <c r="P30" s="177">
        <v>0</v>
      </c>
      <c r="Q30" s="177">
        <f>ROUND(E30*P30,2)</f>
        <v>0</v>
      </c>
      <c r="R30" s="177"/>
      <c r="S30" s="177"/>
      <c r="T30" s="178">
        <v>0.28000000000000003</v>
      </c>
      <c r="U30" s="177">
        <f>ROUND(E30*T30,2)</f>
        <v>6.47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125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x14ac:dyDescent="0.2">
      <c r="A31" s="164" t="s">
        <v>120</v>
      </c>
      <c r="B31" s="170" t="s">
        <v>59</v>
      </c>
      <c r="C31" s="203" t="s">
        <v>60</v>
      </c>
      <c r="D31" s="172"/>
      <c r="E31" s="174"/>
      <c r="F31" s="179"/>
      <c r="G31" s="179">
        <f>SUMIF(AE32:AE34,"&lt;&gt;NOR",G32:G34)</f>
        <v>0</v>
      </c>
      <c r="H31" s="179"/>
      <c r="I31" s="179">
        <f>SUM(I32:I34)</f>
        <v>0</v>
      </c>
      <c r="J31" s="179"/>
      <c r="K31" s="179">
        <f>SUM(K32:K34)</f>
        <v>0</v>
      </c>
      <c r="L31" s="179"/>
      <c r="M31" s="179">
        <f>SUM(M32:M34)</f>
        <v>0</v>
      </c>
      <c r="N31" s="179"/>
      <c r="O31" s="179">
        <f>SUM(O32:O34)</f>
        <v>2.14</v>
      </c>
      <c r="P31" s="179"/>
      <c r="Q31" s="179">
        <f>SUM(Q32:Q34)</f>
        <v>0</v>
      </c>
      <c r="R31" s="179"/>
      <c r="S31" s="179"/>
      <c r="T31" s="180"/>
      <c r="U31" s="179">
        <f>SUM(U32:U34)</f>
        <v>27.98</v>
      </c>
      <c r="AE31" t="s">
        <v>121</v>
      </c>
    </row>
    <row r="32" spans="1:60" ht="22.5" outlineLevel="1" x14ac:dyDescent="0.2">
      <c r="A32" s="163">
        <v>19</v>
      </c>
      <c r="B32" s="169" t="s">
        <v>161</v>
      </c>
      <c r="C32" s="202" t="s">
        <v>162</v>
      </c>
      <c r="D32" s="171" t="s">
        <v>131</v>
      </c>
      <c r="E32" s="173">
        <v>13.6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7">
        <v>3.4909999999999997E-2</v>
      </c>
      <c r="O32" s="177">
        <f>ROUND(E32*N32,2)</f>
        <v>0.47</v>
      </c>
      <c r="P32" s="177">
        <v>0</v>
      </c>
      <c r="Q32" s="177">
        <f>ROUND(E32*P32,2)</f>
        <v>0</v>
      </c>
      <c r="R32" s="177"/>
      <c r="S32" s="177"/>
      <c r="T32" s="178">
        <v>1.1841699999999999</v>
      </c>
      <c r="U32" s="177">
        <f>ROUND(E32*T32,2)</f>
        <v>16.100000000000001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125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ht="22.5" outlineLevel="1" x14ac:dyDescent="0.2">
      <c r="A33" s="163">
        <v>20</v>
      </c>
      <c r="B33" s="169" t="s">
        <v>163</v>
      </c>
      <c r="C33" s="202" t="s">
        <v>164</v>
      </c>
      <c r="D33" s="171" t="s">
        <v>165</v>
      </c>
      <c r="E33" s="173">
        <v>7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7">
        <v>8.4899999999999993E-3</v>
      </c>
      <c r="O33" s="177">
        <f>ROUND(E33*N33,2)</f>
        <v>0.06</v>
      </c>
      <c r="P33" s="177">
        <v>0</v>
      </c>
      <c r="Q33" s="177">
        <f>ROUND(E33*P33,2)</f>
        <v>0</v>
      </c>
      <c r="R33" s="177"/>
      <c r="S33" s="177"/>
      <c r="T33" s="178">
        <v>0.19700000000000001</v>
      </c>
      <c r="U33" s="177">
        <f>ROUND(E33*T33,2)</f>
        <v>1.38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125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21</v>
      </c>
      <c r="B34" s="169" t="s">
        <v>166</v>
      </c>
      <c r="C34" s="202" t="s">
        <v>167</v>
      </c>
      <c r="D34" s="171" t="s">
        <v>131</v>
      </c>
      <c r="E34" s="173">
        <v>15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0.10712000000000001</v>
      </c>
      <c r="O34" s="177">
        <f>ROUND(E34*N34,2)</f>
        <v>1.61</v>
      </c>
      <c r="P34" s="177">
        <v>0</v>
      </c>
      <c r="Q34" s="177">
        <f>ROUND(E34*P34,2)</f>
        <v>0</v>
      </c>
      <c r="R34" s="177"/>
      <c r="S34" s="177"/>
      <c r="T34" s="178">
        <v>0.69998000000000005</v>
      </c>
      <c r="U34" s="177">
        <f>ROUND(E34*T34,2)</f>
        <v>10.5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125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x14ac:dyDescent="0.2">
      <c r="A35" s="164" t="s">
        <v>120</v>
      </c>
      <c r="B35" s="170" t="s">
        <v>61</v>
      </c>
      <c r="C35" s="203" t="s">
        <v>62</v>
      </c>
      <c r="D35" s="172"/>
      <c r="E35" s="174"/>
      <c r="F35" s="179"/>
      <c r="G35" s="179">
        <f>SUMIF(AE36:AE37,"&lt;&gt;NOR",G36:G37)</f>
        <v>0</v>
      </c>
      <c r="H35" s="179"/>
      <c r="I35" s="179">
        <f>SUM(I36:I37)</f>
        <v>0</v>
      </c>
      <c r="J35" s="179"/>
      <c r="K35" s="179">
        <f>SUM(K36:K37)</f>
        <v>0</v>
      </c>
      <c r="L35" s="179"/>
      <c r="M35" s="179">
        <f>SUM(M36:M37)</f>
        <v>0</v>
      </c>
      <c r="N35" s="179"/>
      <c r="O35" s="179">
        <f>SUM(O36:O37)</f>
        <v>0.18</v>
      </c>
      <c r="P35" s="179"/>
      <c r="Q35" s="179">
        <f>SUM(Q36:Q37)</f>
        <v>0</v>
      </c>
      <c r="R35" s="179"/>
      <c r="S35" s="179"/>
      <c r="T35" s="180"/>
      <c r="U35" s="179">
        <f>SUM(U36:U37)</f>
        <v>5.69</v>
      </c>
      <c r="AE35" t="s">
        <v>121</v>
      </c>
    </row>
    <row r="36" spans="1:60" ht="22.5" outlineLevel="1" x14ac:dyDescent="0.2">
      <c r="A36" s="163">
        <v>22</v>
      </c>
      <c r="B36" s="169" t="s">
        <v>168</v>
      </c>
      <c r="C36" s="202" t="s">
        <v>169</v>
      </c>
      <c r="D36" s="171" t="s">
        <v>146</v>
      </c>
      <c r="E36" s="173">
        <v>2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7">
        <v>2.2630000000000001E-2</v>
      </c>
      <c r="O36" s="177">
        <f>ROUND(E36*N36,2)</f>
        <v>0.05</v>
      </c>
      <c r="P36" s="177">
        <v>0</v>
      </c>
      <c r="Q36" s="177">
        <f>ROUND(E36*P36,2)</f>
        <v>0</v>
      </c>
      <c r="R36" s="177"/>
      <c r="S36" s="177"/>
      <c r="T36" s="178">
        <v>0.75</v>
      </c>
      <c r="U36" s="177">
        <f>ROUND(E36*T36,2)</f>
        <v>1.5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125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>
        <v>23</v>
      </c>
      <c r="B37" s="169" t="s">
        <v>170</v>
      </c>
      <c r="C37" s="202" t="s">
        <v>171</v>
      </c>
      <c r="D37" s="171" t="s">
        <v>146</v>
      </c>
      <c r="E37" s="173">
        <v>2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6.5869999999999998E-2</v>
      </c>
      <c r="O37" s="177">
        <f>ROUND(E37*N37,2)</f>
        <v>0.13</v>
      </c>
      <c r="P37" s="177">
        <v>0</v>
      </c>
      <c r="Q37" s="177">
        <f>ROUND(E37*P37,2)</f>
        <v>0</v>
      </c>
      <c r="R37" s="177"/>
      <c r="S37" s="177"/>
      <c r="T37" s="178">
        <v>2.097</v>
      </c>
      <c r="U37" s="177">
        <f>ROUND(E37*T37,2)</f>
        <v>4.1900000000000004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125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">
      <c r="A38" s="164" t="s">
        <v>120</v>
      </c>
      <c r="B38" s="170" t="s">
        <v>63</v>
      </c>
      <c r="C38" s="203" t="s">
        <v>64</v>
      </c>
      <c r="D38" s="172"/>
      <c r="E38" s="174"/>
      <c r="F38" s="179"/>
      <c r="G38" s="179">
        <f>SUMIF(AE39:AE43,"&lt;&gt;NOR",G39:G43)</f>
        <v>0</v>
      </c>
      <c r="H38" s="179"/>
      <c r="I38" s="179">
        <f>SUM(I39:I43)</f>
        <v>0</v>
      </c>
      <c r="J38" s="179"/>
      <c r="K38" s="179">
        <f>SUM(K39:K43)</f>
        <v>0</v>
      </c>
      <c r="L38" s="179"/>
      <c r="M38" s="179">
        <f>SUM(M39:M43)</f>
        <v>0</v>
      </c>
      <c r="N38" s="179"/>
      <c r="O38" s="179">
        <f>SUM(O39:O43)</f>
        <v>1.5</v>
      </c>
      <c r="P38" s="179"/>
      <c r="Q38" s="179">
        <f>SUM(Q39:Q43)</f>
        <v>0</v>
      </c>
      <c r="R38" s="179"/>
      <c r="S38" s="179"/>
      <c r="T38" s="180"/>
      <c r="U38" s="179">
        <f>SUM(U39:U43)</f>
        <v>18.740000000000002</v>
      </c>
      <c r="AE38" t="s">
        <v>121</v>
      </c>
    </row>
    <row r="39" spans="1:60" outlineLevel="1" x14ac:dyDescent="0.2">
      <c r="A39" s="163">
        <v>24</v>
      </c>
      <c r="B39" s="169" t="s">
        <v>172</v>
      </c>
      <c r="C39" s="202" t="s">
        <v>173</v>
      </c>
      <c r="D39" s="171" t="s">
        <v>131</v>
      </c>
      <c r="E39" s="173">
        <v>20.399999999999999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5.9199999999999999E-3</v>
      </c>
      <c r="O39" s="177">
        <f>ROUND(E39*N39,2)</f>
        <v>0.12</v>
      </c>
      <c r="P39" s="177">
        <v>0</v>
      </c>
      <c r="Q39" s="177">
        <f>ROUND(E39*P39,2)</f>
        <v>0</v>
      </c>
      <c r="R39" s="177"/>
      <c r="S39" s="177"/>
      <c r="T39" s="178">
        <v>0.26</v>
      </c>
      <c r="U39" s="177">
        <f>ROUND(E39*T39,2)</f>
        <v>5.3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125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25</v>
      </c>
      <c r="B40" s="169" t="s">
        <v>174</v>
      </c>
      <c r="C40" s="202" t="s">
        <v>175</v>
      </c>
      <c r="D40" s="171" t="s">
        <v>131</v>
      </c>
      <c r="E40" s="173">
        <v>57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7">
        <v>2.426E-2</v>
      </c>
      <c r="O40" s="177">
        <f>ROUND(E40*N40,2)</f>
        <v>1.38</v>
      </c>
      <c r="P40" s="177">
        <v>0</v>
      </c>
      <c r="Q40" s="177">
        <f>ROUND(E40*P40,2)</f>
        <v>0</v>
      </c>
      <c r="R40" s="177"/>
      <c r="S40" s="177"/>
      <c r="T40" s="178">
        <v>0.155</v>
      </c>
      <c r="U40" s="177">
        <f>ROUND(E40*T40,2)</f>
        <v>8.84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125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26</v>
      </c>
      <c r="B41" s="169" t="s">
        <v>176</v>
      </c>
      <c r="C41" s="202" t="s">
        <v>177</v>
      </c>
      <c r="D41" s="171" t="s">
        <v>131</v>
      </c>
      <c r="E41" s="173">
        <v>57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7"/>
      <c r="S41" s="177"/>
      <c r="T41" s="178">
        <v>0.04</v>
      </c>
      <c r="U41" s="177">
        <f>ROUND(E41*T41,2)</f>
        <v>2.2799999999999998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125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27</v>
      </c>
      <c r="B42" s="169" t="s">
        <v>178</v>
      </c>
      <c r="C42" s="202" t="s">
        <v>179</v>
      </c>
      <c r="D42" s="171" t="s">
        <v>131</v>
      </c>
      <c r="E42" s="173">
        <v>7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7"/>
      <c r="S42" s="177"/>
      <c r="T42" s="178">
        <v>0.13600000000000001</v>
      </c>
      <c r="U42" s="177">
        <f>ROUND(E42*T42,2)</f>
        <v>0.95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125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28</v>
      </c>
      <c r="B43" s="169" t="s">
        <v>180</v>
      </c>
      <c r="C43" s="202" t="s">
        <v>181</v>
      </c>
      <c r="D43" s="171" t="s">
        <v>131</v>
      </c>
      <c r="E43" s="173">
        <v>57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7"/>
      <c r="S43" s="177"/>
      <c r="T43" s="178">
        <v>2.4E-2</v>
      </c>
      <c r="U43" s="177">
        <f>ROUND(E43*T43,2)</f>
        <v>1.37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125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x14ac:dyDescent="0.2">
      <c r="A44" s="164" t="s">
        <v>120</v>
      </c>
      <c r="B44" s="170" t="s">
        <v>65</v>
      </c>
      <c r="C44" s="203" t="s">
        <v>66</v>
      </c>
      <c r="D44" s="172"/>
      <c r="E44" s="174"/>
      <c r="F44" s="179"/>
      <c r="G44" s="179">
        <f>SUMIF(AE45:AE46,"&lt;&gt;NOR",G45:G46)</f>
        <v>0</v>
      </c>
      <c r="H44" s="179"/>
      <c r="I44" s="179">
        <f>SUM(I45:I46)</f>
        <v>0</v>
      </c>
      <c r="J44" s="179"/>
      <c r="K44" s="179">
        <f>SUM(K45:K46)</f>
        <v>0</v>
      </c>
      <c r="L44" s="179"/>
      <c r="M44" s="179">
        <f>SUM(M45:M46)</f>
        <v>0</v>
      </c>
      <c r="N44" s="179"/>
      <c r="O44" s="179">
        <f>SUM(O45:O46)</f>
        <v>0</v>
      </c>
      <c r="P44" s="179"/>
      <c r="Q44" s="179">
        <f>SUM(Q45:Q46)</f>
        <v>0.41000000000000003</v>
      </c>
      <c r="R44" s="179"/>
      <c r="S44" s="179"/>
      <c r="T44" s="180"/>
      <c r="U44" s="179">
        <f>SUM(U45:U46)</f>
        <v>4.26</v>
      </c>
      <c r="AE44" t="s">
        <v>121</v>
      </c>
    </row>
    <row r="45" spans="1:60" ht="22.5" outlineLevel="1" x14ac:dyDescent="0.2">
      <c r="A45" s="163">
        <v>29</v>
      </c>
      <c r="B45" s="169" t="s">
        <v>182</v>
      </c>
      <c r="C45" s="202" t="s">
        <v>183</v>
      </c>
      <c r="D45" s="171" t="s">
        <v>131</v>
      </c>
      <c r="E45" s="173">
        <v>5.6256000000000004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5.8999999999999997E-2</v>
      </c>
      <c r="Q45" s="177">
        <f>ROUND(E45*P45,2)</f>
        <v>0.33</v>
      </c>
      <c r="R45" s="177"/>
      <c r="S45" s="177"/>
      <c r="T45" s="178">
        <v>0.59</v>
      </c>
      <c r="U45" s="177">
        <f>ROUND(E45*T45,2)</f>
        <v>3.32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125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30</v>
      </c>
      <c r="B46" s="169" t="s">
        <v>184</v>
      </c>
      <c r="C46" s="202" t="s">
        <v>185</v>
      </c>
      <c r="D46" s="171" t="s">
        <v>131</v>
      </c>
      <c r="E46" s="173">
        <v>1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1.17E-3</v>
      </c>
      <c r="O46" s="177">
        <f>ROUND(E46*N46,2)</f>
        <v>0</v>
      </c>
      <c r="P46" s="177">
        <v>7.5999999999999998E-2</v>
      </c>
      <c r="Q46" s="177">
        <f>ROUND(E46*P46,2)</f>
        <v>0.08</v>
      </c>
      <c r="R46" s="177"/>
      <c r="S46" s="177"/>
      <c r="T46" s="178">
        <v>0.93899999999999995</v>
      </c>
      <c r="U46" s="177">
        <f>ROUND(E46*T46,2)</f>
        <v>0.94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125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x14ac:dyDescent="0.2">
      <c r="A47" s="164" t="s">
        <v>120</v>
      </c>
      <c r="B47" s="170" t="s">
        <v>67</v>
      </c>
      <c r="C47" s="203" t="s">
        <v>68</v>
      </c>
      <c r="D47" s="172"/>
      <c r="E47" s="174"/>
      <c r="F47" s="179"/>
      <c r="G47" s="179">
        <f>SUMIF(AE48:AE61,"&lt;&gt;NOR",G48:G61)</f>
        <v>0</v>
      </c>
      <c r="H47" s="179"/>
      <c r="I47" s="179">
        <f>SUM(I48:I61)</f>
        <v>0</v>
      </c>
      <c r="J47" s="179"/>
      <c r="K47" s="179">
        <f>SUM(K48:K61)</f>
        <v>0</v>
      </c>
      <c r="L47" s="179"/>
      <c r="M47" s="179">
        <f>SUM(M48:M61)</f>
        <v>0</v>
      </c>
      <c r="N47" s="179"/>
      <c r="O47" s="179">
        <f>SUM(O48:O61)</f>
        <v>0.03</v>
      </c>
      <c r="P47" s="179"/>
      <c r="Q47" s="179">
        <f>SUM(Q48:Q61)</f>
        <v>11.14</v>
      </c>
      <c r="R47" s="179"/>
      <c r="S47" s="179"/>
      <c r="T47" s="180"/>
      <c r="U47" s="179">
        <f>SUM(U48:U61)</f>
        <v>62.819999999999993</v>
      </c>
      <c r="AE47" t="s">
        <v>121</v>
      </c>
    </row>
    <row r="48" spans="1:60" ht="22.5" outlineLevel="1" x14ac:dyDescent="0.2">
      <c r="A48" s="163">
        <v>31</v>
      </c>
      <c r="B48" s="169" t="s">
        <v>186</v>
      </c>
      <c r="C48" s="202" t="s">
        <v>187</v>
      </c>
      <c r="D48" s="171" t="s">
        <v>165</v>
      </c>
      <c r="E48" s="173">
        <v>13.6</v>
      </c>
      <c r="F48" s="176"/>
      <c r="G48" s="177">
        <f t="shared" ref="G48:G61" si="7">ROUND(E48*F48,2)</f>
        <v>0</v>
      </c>
      <c r="H48" s="176"/>
      <c r="I48" s="177">
        <f t="shared" ref="I48:I61" si="8">ROUND(E48*H48,2)</f>
        <v>0</v>
      </c>
      <c r="J48" s="176"/>
      <c r="K48" s="177">
        <f t="shared" ref="K48:K61" si="9">ROUND(E48*J48,2)</f>
        <v>0</v>
      </c>
      <c r="L48" s="177">
        <v>21</v>
      </c>
      <c r="M48" s="177">
        <f t="shared" ref="M48:M61" si="10">G48*(1+L48/100)</f>
        <v>0</v>
      </c>
      <c r="N48" s="177">
        <v>4.8999999999999998E-4</v>
      </c>
      <c r="O48" s="177">
        <f t="shared" ref="O48:O61" si="11">ROUND(E48*N48,2)</f>
        <v>0.01</v>
      </c>
      <c r="P48" s="177">
        <v>8.1000000000000003E-2</v>
      </c>
      <c r="Q48" s="177">
        <f t="shared" ref="Q48:Q61" si="12">ROUND(E48*P48,2)</f>
        <v>1.1000000000000001</v>
      </c>
      <c r="R48" s="177"/>
      <c r="S48" s="177"/>
      <c r="T48" s="178">
        <v>1.042</v>
      </c>
      <c r="U48" s="177">
        <f t="shared" ref="U48:U61" si="13">ROUND(E48*T48,2)</f>
        <v>14.17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125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32</v>
      </c>
      <c r="B49" s="169" t="s">
        <v>188</v>
      </c>
      <c r="C49" s="202" t="s">
        <v>189</v>
      </c>
      <c r="D49" s="171" t="s">
        <v>131</v>
      </c>
      <c r="E49" s="173">
        <v>26.938300000000002</v>
      </c>
      <c r="F49" s="176"/>
      <c r="G49" s="177">
        <f t="shared" si="7"/>
        <v>0</v>
      </c>
      <c r="H49" s="176"/>
      <c r="I49" s="177">
        <f t="shared" si="8"/>
        <v>0</v>
      </c>
      <c r="J49" s="176"/>
      <c r="K49" s="177">
        <f t="shared" si="9"/>
        <v>0</v>
      </c>
      <c r="L49" s="177">
        <v>21</v>
      </c>
      <c r="M49" s="177">
        <f t="shared" si="10"/>
        <v>0</v>
      </c>
      <c r="N49" s="177">
        <v>0</v>
      </c>
      <c r="O49" s="177">
        <f t="shared" si="11"/>
        <v>0</v>
      </c>
      <c r="P49" s="177">
        <v>0.05</v>
      </c>
      <c r="Q49" s="177">
        <f t="shared" si="12"/>
        <v>1.35</v>
      </c>
      <c r="R49" s="177"/>
      <c r="S49" s="177"/>
      <c r="T49" s="178">
        <v>0.33</v>
      </c>
      <c r="U49" s="177">
        <f t="shared" si="13"/>
        <v>8.89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125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>
        <v>33</v>
      </c>
      <c r="B50" s="169" t="s">
        <v>190</v>
      </c>
      <c r="C50" s="202" t="s">
        <v>191</v>
      </c>
      <c r="D50" s="171" t="s">
        <v>131</v>
      </c>
      <c r="E50" s="173">
        <v>26.938300000000002</v>
      </c>
      <c r="F50" s="176"/>
      <c r="G50" s="177">
        <f t="shared" si="7"/>
        <v>0</v>
      </c>
      <c r="H50" s="176"/>
      <c r="I50" s="177">
        <f t="shared" si="8"/>
        <v>0</v>
      </c>
      <c r="J50" s="176"/>
      <c r="K50" s="177">
        <f t="shared" si="9"/>
        <v>0</v>
      </c>
      <c r="L50" s="177">
        <v>21</v>
      </c>
      <c r="M50" s="177">
        <f t="shared" si="10"/>
        <v>0</v>
      </c>
      <c r="N50" s="177">
        <v>0</v>
      </c>
      <c r="O50" s="177">
        <f t="shared" si="11"/>
        <v>0</v>
      </c>
      <c r="P50" s="177">
        <v>1.4E-2</v>
      </c>
      <c r="Q50" s="177">
        <f t="shared" si="12"/>
        <v>0.38</v>
      </c>
      <c r="R50" s="177"/>
      <c r="S50" s="177"/>
      <c r="T50" s="178">
        <v>0.22</v>
      </c>
      <c r="U50" s="177">
        <f t="shared" si="13"/>
        <v>5.93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125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34</v>
      </c>
      <c r="B51" s="169" t="s">
        <v>192</v>
      </c>
      <c r="C51" s="202" t="s">
        <v>193</v>
      </c>
      <c r="D51" s="171" t="s">
        <v>124</v>
      </c>
      <c r="E51" s="173">
        <v>0.57599999999999996</v>
      </c>
      <c r="F51" s="176"/>
      <c r="G51" s="177">
        <f t="shared" si="7"/>
        <v>0</v>
      </c>
      <c r="H51" s="176"/>
      <c r="I51" s="177">
        <f t="shared" si="8"/>
        <v>0</v>
      </c>
      <c r="J51" s="176"/>
      <c r="K51" s="177">
        <f t="shared" si="9"/>
        <v>0</v>
      </c>
      <c r="L51" s="177">
        <v>21</v>
      </c>
      <c r="M51" s="177">
        <f t="shared" si="10"/>
        <v>0</v>
      </c>
      <c r="N51" s="177">
        <v>1.82E-3</v>
      </c>
      <c r="O51" s="177">
        <f t="shared" si="11"/>
        <v>0</v>
      </c>
      <c r="P51" s="177">
        <v>1.8</v>
      </c>
      <c r="Q51" s="177">
        <f t="shared" si="12"/>
        <v>1.04</v>
      </c>
      <c r="R51" s="177"/>
      <c r="S51" s="177"/>
      <c r="T51" s="178">
        <v>3.1960000000000002</v>
      </c>
      <c r="U51" s="177">
        <f t="shared" si="13"/>
        <v>1.84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125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35</v>
      </c>
      <c r="B52" s="169" t="s">
        <v>194</v>
      </c>
      <c r="C52" s="202" t="s">
        <v>195</v>
      </c>
      <c r="D52" s="171" t="s">
        <v>124</v>
      </c>
      <c r="E52" s="173">
        <v>3.456</v>
      </c>
      <c r="F52" s="176"/>
      <c r="G52" s="177">
        <f t="shared" si="7"/>
        <v>0</v>
      </c>
      <c r="H52" s="176"/>
      <c r="I52" s="177">
        <f t="shared" si="8"/>
        <v>0</v>
      </c>
      <c r="J52" s="176"/>
      <c r="K52" s="177">
        <f t="shared" si="9"/>
        <v>0</v>
      </c>
      <c r="L52" s="177">
        <v>21</v>
      </c>
      <c r="M52" s="177">
        <f t="shared" si="10"/>
        <v>0</v>
      </c>
      <c r="N52" s="177">
        <v>1.82E-3</v>
      </c>
      <c r="O52" s="177">
        <f t="shared" si="11"/>
        <v>0.01</v>
      </c>
      <c r="P52" s="177">
        <v>1.95</v>
      </c>
      <c r="Q52" s="177">
        <f t="shared" si="12"/>
        <v>6.74</v>
      </c>
      <c r="R52" s="177"/>
      <c r="S52" s="177"/>
      <c r="T52" s="178">
        <v>5.633</v>
      </c>
      <c r="U52" s="177">
        <f t="shared" si="13"/>
        <v>19.47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125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ht="22.5" outlineLevel="1" x14ac:dyDescent="0.2">
      <c r="A53" s="163">
        <v>36</v>
      </c>
      <c r="B53" s="169" t="s">
        <v>196</v>
      </c>
      <c r="C53" s="202" t="s">
        <v>197</v>
      </c>
      <c r="D53" s="171" t="s">
        <v>146</v>
      </c>
      <c r="E53" s="173">
        <v>1</v>
      </c>
      <c r="F53" s="176"/>
      <c r="G53" s="177">
        <f t="shared" si="7"/>
        <v>0</v>
      </c>
      <c r="H53" s="176"/>
      <c r="I53" s="177">
        <f t="shared" si="8"/>
        <v>0</v>
      </c>
      <c r="J53" s="176"/>
      <c r="K53" s="177">
        <f t="shared" si="9"/>
        <v>0</v>
      </c>
      <c r="L53" s="177">
        <v>21</v>
      </c>
      <c r="M53" s="177">
        <f t="shared" si="10"/>
        <v>0</v>
      </c>
      <c r="N53" s="177">
        <v>6.7000000000000002E-4</v>
      </c>
      <c r="O53" s="177">
        <f t="shared" si="11"/>
        <v>0</v>
      </c>
      <c r="P53" s="177">
        <v>1.2E-2</v>
      </c>
      <c r="Q53" s="177">
        <f t="shared" si="12"/>
        <v>0.01</v>
      </c>
      <c r="R53" s="177"/>
      <c r="S53" s="177"/>
      <c r="T53" s="178">
        <v>0.61399999999999999</v>
      </c>
      <c r="U53" s="177">
        <f t="shared" si="13"/>
        <v>0.61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125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ht="22.5" outlineLevel="1" x14ac:dyDescent="0.2">
      <c r="A54" s="163">
        <v>37</v>
      </c>
      <c r="B54" s="169" t="s">
        <v>198</v>
      </c>
      <c r="C54" s="202" t="s">
        <v>199</v>
      </c>
      <c r="D54" s="171" t="s">
        <v>165</v>
      </c>
      <c r="E54" s="173">
        <v>7</v>
      </c>
      <c r="F54" s="176"/>
      <c r="G54" s="177">
        <f t="shared" si="7"/>
        <v>0</v>
      </c>
      <c r="H54" s="176"/>
      <c r="I54" s="177">
        <f t="shared" si="8"/>
        <v>0</v>
      </c>
      <c r="J54" s="176"/>
      <c r="K54" s="177">
        <f t="shared" si="9"/>
        <v>0</v>
      </c>
      <c r="L54" s="177">
        <v>21</v>
      </c>
      <c r="M54" s="177">
        <f t="shared" si="10"/>
        <v>0</v>
      </c>
      <c r="N54" s="177">
        <v>4.8999999999999998E-4</v>
      </c>
      <c r="O54" s="177">
        <f t="shared" si="11"/>
        <v>0</v>
      </c>
      <c r="P54" s="177">
        <v>5.3999999999999999E-2</v>
      </c>
      <c r="Q54" s="177">
        <f t="shared" si="12"/>
        <v>0.38</v>
      </c>
      <c r="R54" s="177"/>
      <c r="S54" s="177"/>
      <c r="T54" s="178">
        <v>0.93400000000000005</v>
      </c>
      <c r="U54" s="177">
        <f t="shared" si="13"/>
        <v>6.54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125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 x14ac:dyDescent="0.2">
      <c r="A55" s="163">
        <v>38</v>
      </c>
      <c r="B55" s="169" t="s">
        <v>200</v>
      </c>
      <c r="C55" s="202" t="s">
        <v>201</v>
      </c>
      <c r="D55" s="171" t="s">
        <v>165</v>
      </c>
      <c r="E55" s="173">
        <v>15</v>
      </c>
      <c r="F55" s="176"/>
      <c r="G55" s="177">
        <f t="shared" si="7"/>
        <v>0</v>
      </c>
      <c r="H55" s="176"/>
      <c r="I55" s="177">
        <f t="shared" si="8"/>
        <v>0</v>
      </c>
      <c r="J55" s="176"/>
      <c r="K55" s="177">
        <f t="shared" si="9"/>
        <v>0</v>
      </c>
      <c r="L55" s="177">
        <v>21</v>
      </c>
      <c r="M55" s="177">
        <f t="shared" si="10"/>
        <v>0</v>
      </c>
      <c r="N55" s="177">
        <v>4.8999999999999998E-4</v>
      </c>
      <c r="O55" s="177">
        <f t="shared" si="11"/>
        <v>0.01</v>
      </c>
      <c r="P55" s="177">
        <v>8.9999999999999993E-3</v>
      </c>
      <c r="Q55" s="177">
        <f t="shared" si="12"/>
        <v>0.14000000000000001</v>
      </c>
      <c r="R55" s="177"/>
      <c r="S55" s="177"/>
      <c r="T55" s="178">
        <v>0.35799999999999998</v>
      </c>
      <c r="U55" s="177">
        <f t="shared" si="13"/>
        <v>5.37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125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39</v>
      </c>
      <c r="B56" s="169" t="s">
        <v>202</v>
      </c>
      <c r="C56" s="202" t="s">
        <v>203</v>
      </c>
      <c r="D56" s="171" t="s">
        <v>146</v>
      </c>
      <c r="E56" s="173">
        <v>0</v>
      </c>
      <c r="F56" s="176"/>
      <c r="G56" s="177">
        <f t="shared" si="7"/>
        <v>0</v>
      </c>
      <c r="H56" s="176"/>
      <c r="I56" s="177">
        <f t="shared" si="8"/>
        <v>0</v>
      </c>
      <c r="J56" s="176"/>
      <c r="K56" s="177">
        <f t="shared" si="9"/>
        <v>0</v>
      </c>
      <c r="L56" s="177">
        <v>21</v>
      </c>
      <c r="M56" s="177">
        <f t="shared" si="10"/>
        <v>0</v>
      </c>
      <c r="N56" s="177">
        <v>0</v>
      </c>
      <c r="O56" s="177">
        <f t="shared" si="11"/>
        <v>0</v>
      </c>
      <c r="P56" s="177">
        <v>0</v>
      </c>
      <c r="Q56" s="177">
        <f t="shared" si="12"/>
        <v>0</v>
      </c>
      <c r="R56" s="177"/>
      <c r="S56" s="177"/>
      <c r="T56" s="178">
        <v>8.84</v>
      </c>
      <c r="U56" s="177">
        <f t="shared" si="13"/>
        <v>0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125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40</v>
      </c>
      <c r="B57" s="169" t="s">
        <v>204</v>
      </c>
      <c r="C57" s="202" t="s">
        <v>205</v>
      </c>
      <c r="D57" s="171" t="s">
        <v>206</v>
      </c>
      <c r="E57" s="173">
        <v>0</v>
      </c>
      <c r="F57" s="176"/>
      <c r="G57" s="177">
        <f t="shared" si="7"/>
        <v>0</v>
      </c>
      <c r="H57" s="176"/>
      <c r="I57" s="177">
        <f t="shared" si="8"/>
        <v>0</v>
      </c>
      <c r="J57" s="176"/>
      <c r="K57" s="177">
        <f t="shared" si="9"/>
        <v>0</v>
      </c>
      <c r="L57" s="177">
        <v>21</v>
      </c>
      <c r="M57" s="177">
        <f t="shared" si="10"/>
        <v>0</v>
      </c>
      <c r="N57" s="177">
        <v>0</v>
      </c>
      <c r="O57" s="177">
        <f t="shared" si="11"/>
        <v>0</v>
      </c>
      <c r="P57" s="177">
        <v>0</v>
      </c>
      <c r="Q57" s="177">
        <f t="shared" si="12"/>
        <v>0</v>
      </c>
      <c r="R57" s="177"/>
      <c r="S57" s="177"/>
      <c r="T57" s="178">
        <v>0.55000000000000004</v>
      </c>
      <c r="U57" s="177">
        <f t="shared" si="13"/>
        <v>0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125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41</v>
      </c>
      <c r="B58" s="169" t="s">
        <v>202</v>
      </c>
      <c r="C58" s="202" t="s">
        <v>203</v>
      </c>
      <c r="D58" s="171" t="s">
        <v>146</v>
      </c>
      <c r="E58" s="173">
        <v>0</v>
      </c>
      <c r="F58" s="176"/>
      <c r="G58" s="177">
        <f t="shared" si="7"/>
        <v>0</v>
      </c>
      <c r="H58" s="176"/>
      <c r="I58" s="177">
        <f t="shared" si="8"/>
        <v>0</v>
      </c>
      <c r="J58" s="176"/>
      <c r="K58" s="177">
        <f t="shared" si="9"/>
        <v>0</v>
      </c>
      <c r="L58" s="177">
        <v>21</v>
      </c>
      <c r="M58" s="177">
        <f t="shared" si="10"/>
        <v>0</v>
      </c>
      <c r="N58" s="177">
        <v>0</v>
      </c>
      <c r="O58" s="177">
        <f t="shared" si="11"/>
        <v>0</v>
      </c>
      <c r="P58" s="177">
        <v>0</v>
      </c>
      <c r="Q58" s="177">
        <f t="shared" si="12"/>
        <v>0</v>
      </c>
      <c r="R58" s="177"/>
      <c r="S58" s="177"/>
      <c r="T58" s="178">
        <v>8.84</v>
      </c>
      <c r="U58" s="177">
        <f t="shared" si="13"/>
        <v>0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125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>
        <v>42</v>
      </c>
      <c r="B59" s="169" t="s">
        <v>207</v>
      </c>
      <c r="C59" s="202" t="s">
        <v>208</v>
      </c>
      <c r="D59" s="171" t="s">
        <v>206</v>
      </c>
      <c r="E59" s="173">
        <v>0</v>
      </c>
      <c r="F59" s="176"/>
      <c r="G59" s="177">
        <f t="shared" si="7"/>
        <v>0</v>
      </c>
      <c r="H59" s="176"/>
      <c r="I59" s="177">
        <f t="shared" si="8"/>
        <v>0</v>
      </c>
      <c r="J59" s="176"/>
      <c r="K59" s="177">
        <f t="shared" si="9"/>
        <v>0</v>
      </c>
      <c r="L59" s="177">
        <v>21</v>
      </c>
      <c r="M59" s="177">
        <f t="shared" si="10"/>
        <v>0</v>
      </c>
      <c r="N59" s="177">
        <v>0</v>
      </c>
      <c r="O59" s="177">
        <f t="shared" si="11"/>
        <v>0</v>
      </c>
      <c r="P59" s="177">
        <v>0</v>
      </c>
      <c r="Q59" s="177">
        <f t="shared" si="12"/>
        <v>0</v>
      </c>
      <c r="R59" s="177"/>
      <c r="S59" s="177"/>
      <c r="T59" s="178">
        <v>0.94199999999999995</v>
      </c>
      <c r="U59" s="177">
        <f t="shared" si="13"/>
        <v>0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125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>
        <v>43</v>
      </c>
      <c r="B60" s="169" t="s">
        <v>209</v>
      </c>
      <c r="C60" s="202" t="s">
        <v>210</v>
      </c>
      <c r="D60" s="171" t="s">
        <v>206</v>
      </c>
      <c r="E60" s="173">
        <v>0</v>
      </c>
      <c r="F60" s="176"/>
      <c r="G60" s="177">
        <f t="shared" si="7"/>
        <v>0</v>
      </c>
      <c r="H60" s="176"/>
      <c r="I60" s="177">
        <f t="shared" si="8"/>
        <v>0</v>
      </c>
      <c r="J60" s="176"/>
      <c r="K60" s="177">
        <f t="shared" si="9"/>
        <v>0</v>
      </c>
      <c r="L60" s="177">
        <v>21</v>
      </c>
      <c r="M60" s="177">
        <f t="shared" si="10"/>
        <v>0</v>
      </c>
      <c r="N60" s="177">
        <v>0</v>
      </c>
      <c r="O60" s="177">
        <f t="shared" si="11"/>
        <v>0</v>
      </c>
      <c r="P60" s="177">
        <v>0</v>
      </c>
      <c r="Q60" s="177">
        <f t="shared" si="12"/>
        <v>0</v>
      </c>
      <c r="R60" s="177"/>
      <c r="S60" s="177"/>
      <c r="T60" s="178">
        <v>0</v>
      </c>
      <c r="U60" s="177">
        <f t="shared" si="13"/>
        <v>0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125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>
        <v>44</v>
      </c>
      <c r="B61" s="169" t="s">
        <v>211</v>
      </c>
      <c r="C61" s="202" t="s">
        <v>212</v>
      </c>
      <c r="D61" s="171" t="s">
        <v>206</v>
      </c>
      <c r="E61" s="173">
        <v>0</v>
      </c>
      <c r="F61" s="176"/>
      <c r="G61" s="177">
        <f t="shared" si="7"/>
        <v>0</v>
      </c>
      <c r="H61" s="176"/>
      <c r="I61" s="177">
        <f t="shared" si="8"/>
        <v>0</v>
      </c>
      <c r="J61" s="176"/>
      <c r="K61" s="177">
        <f t="shared" si="9"/>
        <v>0</v>
      </c>
      <c r="L61" s="177">
        <v>21</v>
      </c>
      <c r="M61" s="177">
        <f t="shared" si="10"/>
        <v>0</v>
      </c>
      <c r="N61" s="177">
        <v>0</v>
      </c>
      <c r="O61" s="177">
        <f t="shared" si="11"/>
        <v>0</v>
      </c>
      <c r="P61" s="177">
        <v>0</v>
      </c>
      <c r="Q61" s="177">
        <f t="shared" si="12"/>
        <v>0</v>
      </c>
      <c r="R61" s="177"/>
      <c r="S61" s="177"/>
      <c r="T61" s="178">
        <v>0</v>
      </c>
      <c r="U61" s="177">
        <f t="shared" si="13"/>
        <v>0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125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x14ac:dyDescent="0.2">
      <c r="A62" s="164" t="s">
        <v>120</v>
      </c>
      <c r="B62" s="170" t="s">
        <v>69</v>
      </c>
      <c r="C62" s="203" t="s">
        <v>70</v>
      </c>
      <c r="D62" s="172"/>
      <c r="E62" s="174"/>
      <c r="F62" s="179"/>
      <c r="G62" s="179">
        <f>SUMIF(AE63:AE63,"&lt;&gt;NOR",G63:G63)</f>
        <v>0</v>
      </c>
      <c r="H62" s="179"/>
      <c r="I62" s="179">
        <f>SUM(I63:I63)</f>
        <v>0</v>
      </c>
      <c r="J62" s="179"/>
      <c r="K62" s="179">
        <f>SUM(K63:K63)</f>
        <v>0</v>
      </c>
      <c r="L62" s="179"/>
      <c r="M62" s="179">
        <f>SUM(M63:M63)</f>
        <v>0</v>
      </c>
      <c r="N62" s="179"/>
      <c r="O62" s="179">
        <f>SUM(O63:O63)</f>
        <v>0</v>
      </c>
      <c r="P62" s="179"/>
      <c r="Q62" s="179">
        <f>SUM(Q63:Q63)</f>
        <v>0</v>
      </c>
      <c r="R62" s="179"/>
      <c r="S62" s="179"/>
      <c r="T62" s="180"/>
      <c r="U62" s="179">
        <f>SUM(U63:U63)</f>
        <v>0</v>
      </c>
      <c r="AE62" t="s">
        <v>121</v>
      </c>
    </row>
    <row r="63" spans="1:60" outlineLevel="1" x14ac:dyDescent="0.2">
      <c r="A63" s="163">
        <v>45</v>
      </c>
      <c r="B63" s="169" t="s">
        <v>213</v>
      </c>
      <c r="C63" s="202" t="s">
        <v>214</v>
      </c>
      <c r="D63" s="171" t="s">
        <v>206</v>
      </c>
      <c r="E63" s="173">
        <v>0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7">
        <v>0</v>
      </c>
      <c r="O63" s="177">
        <f>ROUND(E63*N63,2)</f>
        <v>0</v>
      </c>
      <c r="P63" s="177">
        <v>0</v>
      </c>
      <c r="Q63" s="177">
        <f>ROUND(E63*P63,2)</f>
        <v>0</v>
      </c>
      <c r="R63" s="177"/>
      <c r="S63" s="177"/>
      <c r="T63" s="178">
        <v>1.8919999999999999</v>
      </c>
      <c r="U63" s="177">
        <f>ROUND(E63*T63,2)</f>
        <v>0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125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x14ac:dyDescent="0.2">
      <c r="A64" s="164" t="s">
        <v>120</v>
      </c>
      <c r="B64" s="170" t="s">
        <v>71</v>
      </c>
      <c r="C64" s="203" t="s">
        <v>72</v>
      </c>
      <c r="D64" s="172"/>
      <c r="E64" s="174"/>
      <c r="F64" s="179"/>
      <c r="G64" s="179">
        <f>SUMIF(AE65:AE71,"&lt;&gt;NOR",G65:G71)</f>
        <v>0</v>
      </c>
      <c r="H64" s="179"/>
      <c r="I64" s="179">
        <f>SUM(I65:I71)</f>
        <v>0</v>
      </c>
      <c r="J64" s="179"/>
      <c r="K64" s="179">
        <f>SUM(K65:K71)</f>
        <v>0</v>
      </c>
      <c r="L64" s="179"/>
      <c r="M64" s="179">
        <f>SUM(M65:M71)</f>
        <v>0</v>
      </c>
      <c r="N64" s="179"/>
      <c r="O64" s="179">
        <f>SUM(O65:O71)</f>
        <v>0.19</v>
      </c>
      <c r="P64" s="179"/>
      <c r="Q64" s="179">
        <f>SUM(Q65:Q71)</f>
        <v>0</v>
      </c>
      <c r="R64" s="179"/>
      <c r="S64" s="179"/>
      <c r="T64" s="180"/>
      <c r="U64" s="179">
        <f>SUM(U65:U71)</f>
        <v>30.669999999999998</v>
      </c>
      <c r="AE64" t="s">
        <v>121</v>
      </c>
    </row>
    <row r="65" spans="1:60" ht="22.5" outlineLevel="1" x14ac:dyDescent="0.2">
      <c r="A65" s="163">
        <v>46</v>
      </c>
      <c r="B65" s="169" t="s">
        <v>215</v>
      </c>
      <c r="C65" s="202" t="s">
        <v>216</v>
      </c>
      <c r="D65" s="171" t="s">
        <v>131</v>
      </c>
      <c r="E65" s="173">
        <v>67.7821</v>
      </c>
      <c r="F65" s="176"/>
      <c r="G65" s="177">
        <f t="shared" ref="G65:G71" si="14">ROUND(E65*F65,2)</f>
        <v>0</v>
      </c>
      <c r="H65" s="176"/>
      <c r="I65" s="177">
        <f t="shared" ref="I65:I71" si="15">ROUND(E65*H65,2)</f>
        <v>0</v>
      </c>
      <c r="J65" s="176"/>
      <c r="K65" s="177">
        <f t="shared" ref="K65:K71" si="16">ROUND(E65*J65,2)</f>
        <v>0</v>
      </c>
      <c r="L65" s="177">
        <v>21</v>
      </c>
      <c r="M65" s="177">
        <f t="shared" ref="M65:M71" si="17">G65*(1+L65/100)</f>
        <v>0</v>
      </c>
      <c r="N65" s="177">
        <v>1.4999999999999999E-4</v>
      </c>
      <c r="O65" s="177">
        <f t="shared" ref="O65:O71" si="18">ROUND(E65*N65,2)</f>
        <v>0.01</v>
      </c>
      <c r="P65" s="177">
        <v>0</v>
      </c>
      <c r="Q65" s="177">
        <f t="shared" ref="Q65:Q71" si="19">ROUND(E65*P65,2)</f>
        <v>0</v>
      </c>
      <c r="R65" s="177"/>
      <c r="S65" s="177"/>
      <c r="T65" s="178">
        <v>0.14000000000000001</v>
      </c>
      <c r="U65" s="177">
        <f t="shared" ref="U65:U71" si="20">ROUND(E65*T65,2)</f>
        <v>9.49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125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ht="22.5" outlineLevel="1" x14ac:dyDescent="0.2">
      <c r="A66" s="163">
        <v>47</v>
      </c>
      <c r="B66" s="169" t="s">
        <v>217</v>
      </c>
      <c r="C66" s="202" t="s">
        <v>218</v>
      </c>
      <c r="D66" s="171" t="s">
        <v>131</v>
      </c>
      <c r="E66" s="173">
        <v>17.864000000000001</v>
      </c>
      <c r="F66" s="176"/>
      <c r="G66" s="177">
        <f t="shared" si="14"/>
        <v>0</v>
      </c>
      <c r="H66" s="176"/>
      <c r="I66" s="177">
        <f t="shared" si="15"/>
        <v>0</v>
      </c>
      <c r="J66" s="176"/>
      <c r="K66" s="177">
        <f t="shared" si="16"/>
        <v>0</v>
      </c>
      <c r="L66" s="177">
        <v>21</v>
      </c>
      <c r="M66" s="177">
        <f t="shared" si="17"/>
        <v>0</v>
      </c>
      <c r="N66" s="177">
        <v>1.4999999999999999E-4</v>
      </c>
      <c r="O66" s="177">
        <f t="shared" si="18"/>
        <v>0</v>
      </c>
      <c r="P66" s="177">
        <v>0</v>
      </c>
      <c r="Q66" s="177">
        <f t="shared" si="19"/>
        <v>0</v>
      </c>
      <c r="R66" s="177"/>
      <c r="S66" s="177"/>
      <c r="T66" s="178">
        <v>0.18</v>
      </c>
      <c r="U66" s="177">
        <f t="shared" si="20"/>
        <v>3.22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125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2.5" outlineLevel="1" x14ac:dyDescent="0.2">
      <c r="A67" s="163">
        <v>48</v>
      </c>
      <c r="B67" s="169" t="s">
        <v>219</v>
      </c>
      <c r="C67" s="202" t="s">
        <v>220</v>
      </c>
      <c r="D67" s="171" t="s">
        <v>131</v>
      </c>
      <c r="E67" s="173">
        <v>17.864000000000001</v>
      </c>
      <c r="F67" s="176"/>
      <c r="G67" s="177">
        <f t="shared" si="14"/>
        <v>0</v>
      </c>
      <c r="H67" s="176"/>
      <c r="I67" s="177">
        <f t="shared" si="15"/>
        <v>0</v>
      </c>
      <c r="J67" s="176"/>
      <c r="K67" s="177">
        <f t="shared" si="16"/>
        <v>0</v>
      </c>
      <c r="L67" s="177">
        <v>21</v>
      </c>
      <c r="M67" s="177">
        <f t="shared" si="17"/>
        <v>0</v>
      </c>
      <c r="N67" s="177">
        <v>5.2999999999999998E-4</v>
      </c>
      <c r="O67" s="177">
        <f t="shared" si="18"/>
        <v>0.01</v>
      </c>
      <c r="P67" s="177">
        <v>0</v>
      </c>
      <c r="Q67" s="177">
        <f t="shared" si="19"/>
        <v>0</v>
      </c>
      <c r="R67" s="177"/>
      <c r="S67" s="177"/>
      <c r="T67" s="178">
        <v>0.23100000000000001</v>
      </c>
      <c r="U67" s="177">
        <f t="shared" si="20"/>
        <v>4.13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125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ht="22.5" outlineLevel="1" x14ac:dyDescent="0.2">
      <c r="A68" s="163">
        <v>49</v>
      </c>
      <c r="B68" s="169" t="s">
        <v>221</v>
      </c>
      <c r="C68" s="202" t="s">
        <v>222</v>
      </c>
      <c r="D68" s="171" t="s">
        <v>131</v>
      </c>
      <c r="E68" s="173">
        <v>8.1199999999999992</v>
      </c>
      <c r="F68" s="176"/>
      <c r="G68" s="177">
        <f t="shared" si="14"/>
        <v>0</v>
      </c>
      <c r="H68" s="176"/>
      <c r="I68" s="177">
        <f t="shared" si="15"/>
        <v>0</v>
      </c>
      <c r="J68" s="176"/>
      <c r="K68" s="177">
        <f t="shared" si="16"/>
        <v>0</v>
      </c>
      <c r="L68" s="177">
        <v>21</v>
      </c>
      <c r="M68" s="177">
        <f t="shared" si="17"/>
        <v>0</v>
      </c>
      <c r="N68" s="177">
        <v>0</v>
      </c>
      <c r="O68" s="177">
        <f t="shared" si="18"/>
        <v>0</v>
      </c>
      <c r="P68" s="177">
        <v>0</v>
      </c>
      <c r="Q68" s="177">
        <f t="shared" si="19"/>
        <v>0</v>
      </c>
      <c r="R68" s="177"/>
      <c r="S68" s="177"/>
      <c r="T68" s="178">
        <v>0.08</v>
      </c>
      <c r="U68" s="177">
        <f t="shared" si="20"/>
        <v>0.65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125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ht="22.5" outlineLevel="1" x14ac:dyDescent="0.2">
      <c r="A69" s="163">
        <v>50</v>
      </c>
      <c r="B69" s="169" t="s">
        <v>223</v>
      </c>
      <c r="C69" s="202" t="s">
        <v>399</v>
      </c>
      <c r="D69" s="171" t="s">
        <v>131</v>
      </c>
      <c r="E69" s="173">
        <v>43.817999999999998</v>
      </c>
      <c r="F69" s="176"/>
      <c r="G69" s="177">
        <f t="shared" si="14"/>
        <v>0</v>
      </c>
      <c r="H69" s="176"/>
      <c r="I69" s="177">
        <f t="shared" si="15"/>
        <v>0</v>
      </c>
      <c r="J69" s="176"/>
      <c r="K69" s="177">
        <f t="shared" si="16"/>
        <v>0</v>
      </c>
      <c r="L69" s="177">
        <v>21</v>
      </c>
      <c r="M69" s="177">
        <f t="shared" si="17"/>
        <v>0</v>
      </c>
      <c r="N69" s="177">
        <v>1.4999999999999999E-4</v>
      </c>
      <c r="O69" s="177">
        <f t="shared" si="18"/>
        <v>0.01</v>
      </c>
      <c r="P69" s="177">
        <v>0</v>
      </c>
      <c r="Q69" s="177">
        <f t="shared" si="19"/>
        <v>0</v>
      </c>
      <c r="R69" s="177"/>
      <c r="S69" s="177"/>
      <c r="T69" s="178">
        <v>0.14000000000000001</v>
      </c>
      <c r="U69" s="177">
        <f t="shared" si="20"/>
        <v>6.13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125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51</v>
      </c>
      <c r="B70" s="169" t="s">
        <v>224</v>
      </c>
      <c r="C70" s="202" t="s">
        <v>225</v>
      </c>
      <c r="D70" s="171" t="s">
        <v>131</v>
      </c>
      <c r="E70" s="173">
        <v>43.817999999999998</v>
      </c>
      <c r="F70" s="176"/>
      <c r="G70" s="177">
        <f t="shared" si="14"/>
        <v>0</v>
      </c>
      <c r="H70" s="176"/>
      <c r="I70" s="177">
        <f t="shared" si="15"/>
        <v>0</v>
      </c>
      <c r="J70" s="176"/>
      <c r="K70" s="177">
        <f t="shared" si="16"/>
        <v>0</v>
      </c>
      <c r="L70" s="177">
        <v>21</v>
      </c>
      <c r="M70" s="177">
        <f t="shared" si="17"/>
        <v>0</v>
      </c>
      <c r="N70" s="177">
        <v>2.3000000000000001E-4</v>
      </c>
      <c r="O70" s="177">
        <f t="shared" si="18"/>
        <v>0.01</v>
      </c>
      <c r="P70" s="177">
        <v>0</v>
      </c>
      <c r="Q70" s="177">
        <f t="shared" si="19"/>
        <v>0</v>
      </c>
      <c r="R70" s="177"/>
      <c r="S70" s="177"/>
      <c r="T70" s="178">
        <v>0.161</v>
      </c>
      <c r="U70" s="177">
        <f t="shared" si="20"/>
        <v>7.05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125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>
        <v>52</v>
      </c>
      <c r="B71" s="169" t="s">
        <v>226</v>
      </c>
      <c r="C71" s="202" t="s">
        <v>400</v>
      </c>
      <c r="D71" s="171" t="s">
        <v>131</v>
      </c>
      <c r="E71" s="173">
        <v>69.164000000000001</v>
      </c>
      <c r="F71" s="176"/>
      <c r="G71" s="177">
        <f t="shared" si="14"/>
        <v>0</v>
      </c>
      <c r="H71" s="176"/>
      <c r="I71" s="177">
        <f t="shared" si="15"/>
        <v>0</v>
      </c>
      <c r="J71" s="176"/>
      <c r="K71" s="177">
        <f t="shared" si="16"/>
        <v>0</v>
      </c>
      <c r="L71" s="177">
        <v>21</v>
      </c>
      <c r="M71" s="177">
        <f t="shared" si="17"/>
        <v>0</v>
      </c>
      <c r="N71" s="177">
        <v>2.0999999999999999E-3</v>
      </c>
      <c r="O71" s="177">
        <f t="shared" si="18"/>
        <v>0.15</v>
      </c>
      <c r="P71" s="177">
        <v>0</v>
      </c>
      <c r="Q71" s="177">
        <f t="shared" si="19"/>
        <v>0</v>
      </c>
      <c r="R71" s="177"/>
      <c r="S71" s="177"/>
      <c r="T71" s="178">
        <v>0</v>
      </c>
      <c r="U71" s="177">
        <f t="shared" si="20"/>
        <v>0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227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x14ac:dyDescent="0.2">
      <c r="A72" s="164" t="s">
        <v>120</v>
      </c>
      <c r="B72" s="170" t="s">
        <v>73</v>
      </c>
      <c r="C72" s="203" t="s">
        <v>74</v>
      </c>
      <c r="D72" s="172"/>
      <c r="E72" s="174"/>
      <c r="F72" s="179"/>
      <c r="G72" s="179">
        <f>SUMIF(AE73:AE79,"&lt;&gt;NOR",G73:G79)</f>
        <v>0</v>
      </c>
      <c r="H72" s="179"/>
      <c r="I72" s="179">
        <f>SUM(I73:I79)</f>
        <v>0</v>
      </c>
      <c r="J72" s="179"/>
      <c r="K72" s="179">
        <f>SUM(K73:K79)</f>
        <v>0</v>
      </c>
      <c r="L72" s="179"/>
      <c r="M72" s="179">
        <f>SUM(M73:M79)</f>
        <v>0</v>
      </c>
      <c r="N72" s="179"/>
      <c r="O72" s="179">
        <f>SUM(O73:O79)</f>
        <v>0.02</v>
      </c>
      <c r="P72" s="179"/>
      <c r="Q72" s="179">
        <f>SUM(Q73:Q79)</f>
        <v>0</v>
      </c>
      <c r="R72" s="179"/>
      <c r="S72" s="179"/>
      <c r="T72" s="180"/>
      <c r="U72" s="179">
        <f>SUM(U73:U79)</f>
        <v>7.5000000000000009</v>
      </c>
      <c r="AE72" t="s">
        <v>121</v>
      </c>
    </row>
    <row r="73" spans="1:60" ht="22.5" outlineLevel="1" x14ac:dyDescent="0.2">
      <c r="A73" s="163">
        <v>53</v>
      </c>
      <c r="B73" s="169" t="s">
        <v>228</v>
      </c>
      <c r="C73" s="202" t="s">
        <v>229</v>
      </c>
      <c r="D73" s="171" t="s">
        <v>146</v>
      </c>
      <c r="E73" s="173">
        <v>1</v>
      </c>
      <c r="F73" s="176"/>
      <c r="G73" s="177">
        <f t="shared" ref="G73:G79" si="21">ROUND(E73*F73,2)</f>
        <v>0</v>
      </c>
      <c r="H73" s="176"/>
      <c r="I73" s="177">
        <f t="shared" ref="I73:I79" si="22">ROUND(E73*H73,2)</f>
        <v>0</v>
      </c>
      <c r="J73" s="176"/>
      <c r="K73" s="177">
        <f t="shared" ref="K73:K79" si="23">ROUND(E73*J73,2)</f>
        <v>0</v>
      </c>
      <c r="L73" s="177">
        <v>21</v>
      </c>
      <c r="M73" s="177">
        <f t="shared" ref="M73:M79" si="24">G73*(1+L73/100)</f>
        <v>0</v>
      </c>
      <c r="N73" s="177">
        <v>8.94E-3</v>
      </c>
      <c r="O73" s="177">
        <f t="shared" ref="O73:O79" si="25">ROUND(E73*N73,2)</f>
        <v>0.01</v>
      </c>
      <c r="P73" s="177">
        <v>0</v>
      </c>
      <c r="Q73" s="177">
        <f t="shared" ref="Q73:Q79" si="26">ROUND(E73*P73,2)</f>
        <v>0</v>
      </c>
      <c r="R73" s="177"/>
      <c r="S73" s="177"/>
      <c r="T73" s="178">
        <v>1.1279999999999999</v>
      </c>
      <c r="U73" s="177">
        <f t="shared" ref="U73:U79" si="27">ROUND(E73*T73,2)</f>
        <v>1.1299999999999999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125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ht="22.5" outlineLevel="1" x14ac:dyDescent="0.2">
      <c r="A74" s="163">
        <v>54</v>
      </c>
      <c r="B74" s="169" t="s">
        <v>230</v>
      </c>
      <c r="C74" s="202" t="s">
        <v>231</v>
      </c>
      <c r="D74" s="171" t="s">
        <v>165</v>
      </c>
      <c r="E74" s="173">
        <v>3.5</v>
      </c>
      <c r="F74" s="176"/>
      <c r="G74" s="177">
        <f t="shared" si="21"/>
        <v>0</v>
      </c>
      <c r="H74" s="176"/>
      <c r="I74" s="177">
        <f t="shared" si="22"/>
        <v>0</v>
      </c>
      <c r="J74" s="176"/>
      <c r="K74" s="177">
        <f t="shared" si="23"/>
        <v>0</v>
      </c>
      <c r="L74" s="177">
        <v>21</v>
      </c>
      <c r="M74" s="177">
        <f t="shared" si="24"/>
        <v>0</v>
      </c>
      <c r="N74" s="177">
        <v>1.6800000000000001E-3</v>
      </c>
      <c r="O74" s="177">
        <f t="shared" si="25"/>
        <v>0.01</v>
      </c>
      <c r="P74" s="177">
        <v>0</v>
      </c>
      <c r="Q74" s="177">
        <f t="shared" si="26"/>
        <v>0</v>
      </c>
      <c r="R74" s="177"/>
      <c r="S74" s="177"/>
      <c r="T74" s="178">
        <v>0.79700000000000004</v>
      </c>
      <c r="U74" s="177">
        <f t="shared" si="27"/>
        <v>2.79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125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>
        <v>55</v>
      </c>
      <c r="B75" s="169" t="s">
        <v>232</v>
      </c>
      <c r="C75" s="202" t="s">
        <v>233</v>
      </c>
      <c r="D75" s="171" t="s">
        <v>165</v>
      </c>
      <c r="E75" s="173">
        <v>3</v>
      </c>
      <c r="F75" s="176"/>
      <c r="G75" s="177">
        <f t="shared" si="21"/>
        <v>0</v>
      </c>
      <c r="H75" s="176"/>
      <c r="I75" s="177">
        <f t="shared" si="22"/>
        <v>0</v>
      </c>
      <c r="J75" s="176"/>
      <c r="K75" s="177">
        <f t="shared" si="23"/>
        <v>0</v>
      </c>
      <c r="L75" s="177">
        <v>21</v>
      </c>
      <c r="M75" s="177">
        <f t="shared" si="24"/>
        <v>0</v>
      </c>
      <c r="N75" s="177">
        <v>1.4400000000000001E-3</v>
      </c>
      <c r="O75" s="177">
        <f t="shared" si="25"/>
        <v>0</v>
      </c>
      <c r="P75" s="177">
        <v>0</v>
      </c>
      <c r="Q75" s="177">
        <f t="shared" si="26"/>
        <v>0</v>
      </c>
      <c r="R75" s="177"/>
      <c r="S75" s="177"/>
      <c r="T75" s="178">
        <v>0.8</v>
      </c>
      <c r="U75" s="177">
        <f t="shared" si="27"/>
        <v>2.4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125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56</v>
      </c>
      <c r="B76" s="169" t="s">
        <v>234</v>
      </c>
      <c r="C76" s="202" t="s">
        <v>235</v>
      </c>
      <c r="D76" s="171" t="s">
        <v>165</v>
      </c>
      <c r="E76" s="173">
        <v>1</v>
      </c>
      <c r="F76" s="176"/>
      <c r="G76" s="177">
        <f t="shared" si="21"/>
        <v>0</v>
      </c>
      <c r="H76" s="176"/>
      <c r="I76" s="177">
        <f t="shared" si="22"/>
        <v>0</v>
      </c>
      <c r="J76" s="176"/>
      <c r="K76" s="177">
        <f t="shared" si="23"/>
        <v>0</v>
      </c>
      <c r="L76" s="177">
        <v>21</v>
      </c>
      <c r="M76" s="177">
        <f t="shared" si="24"/>
        <v>0</v>
      </c>
      <c r="N76" s="177">
        <v>4.6999999999999999E-4</v>
      </c>
      <c r="O76" s="177">
        <f t="shared" si="25"/>
        <v>0</v>
      </c>
      <c r="P76" s="177">
        <v>0</v>
      </c>
      <c r="Q76" s="177">
        <f t="shared" si="26"/>
        <v>0</v>
      </c>
      <c r="R76" s="177"/>
      <c r="S76" s="177"/>
      <c r="T76" s="178">
        <v>0.35899999999999999</v>
      </c>
      <c r="U76" s="177">
        <f t="shared" si="27"/>
        <v>0.36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125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57</v>
      </c>
      <c r="B77" s="169" t="s">
        <v>236</v>
      </c>
      <c r="C77" s="202" t="s">
        <v>237</v>
      </c>
      <c r="D77" s="171" t="s">
        <v>146</v>
      </c>
      <c r="E77" s="173">
        <v>1</v>
      </c>
      <c r="F77" s="176"/>
      <c r="G77" s="177">
        <f t="shared" si="21"/>
        <v>0</v>
      </c>
      <c r="H77" s="176"/>
      <c r="I77" s="177">
        <f t="shared" si="22"/>
        <v>0</v>
      </c>
      <c r="J77" s="176"/>
      <c r="K77" s="177">
        <f t="shared" si="23"/>
        <v>0</v>
      </c>
      <c r="L77" s="177">
        <v>21</v>
      </c>
      <c r="M77" s="177">
        <f t="shared" si="24"/>
        <v>0</v>
      </c>
      <c r="N77" s="177">
        <v>0</v>
      </c>
      <c r="O77" s="177">
        <f t="shared" si="25"/>
        <v>0</v>
      </c>
      <c r="P77" s="177">
        <v>0</v>
      </c>
      <c r="Q77" s="177">
        <f t="shared" si="26"/>
        <v>0</v>
      </c>
      <c r="R77" s="177"/>
      <c r="S77" s="177"/>
      <c r="T77" s="178">
        <v>0.17399999999999999</v>
      </c>
      <c r="U77" s="177">
        <f t="shared" si="27"/>
        <v>0.17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125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>
        <v>58</v>
      </c>
      <c r="B78" s="169" t="s">
        <v>238</v>
      </c>
      <c r="C78" s="202" t="s">
        <v>239</v>
      </c>
      <c r="D78" s="171" t="s">
        <v>146</v>
      </c>
      <c r="E78" s="173">
        <v>2</v>
      </c>
      <c r="F78" s="176"/>
      <c r="G78" s="177">
        <f t="shared" si="21"/>
        <v>0</v>
      </c>
      <c r="H78" s="176"/>
      <c r="I78" s="177">
        <f t="shared" si="22"/>
        <v>0</v>
      </c>
      <c r="J78" s="176"/>
      <c r="K78" s="177">
        <f t="shared" si="23"/>
        <v>0</v>
      </c>
      <c r="L78" s="177">
        <v>21</v>
      </c>
      <c r="M78" s="177">
        <f t="shared" si="24"/>
        <v>0</v>
      </c>
      <c r="N78" s="177">
        <v>0</v>
      </c>
      <c r="O78" s="177">
        <f t="shared" si="25"/>
        <v>0</v>
      </c>
      <c r="P78" s="177">
        <v>0</v>
      </c>
      <c r="Q78" s="177">
        <f t="shared" si="26"/>
        <v>0</v>
      </c>
      <c r="R78" s="177"/>
      <c r="S78" s="177"/>
      <c r="T78" s="178">
        <v>0.25900000000000001</v>
      </c>
      <c r="U78" s="177">
        <f t="shared" si="27"/>
        <v>0.52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125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ht="22.5" outlineLevel="1" x14ac:dyDescent="0.2">
      <c r="A79" s="163">
        <v>59</v>
      </c>
      <c r="B79" s="169" t="s">
        <v>240</v>
      </c>
      <c r="C79" s="202" t="s">
        <v>241</v>
      </c>
      <c r="D79" s="171" t="s">
        <v>146</v>
      </c>
      <c r="E79" s="173">
        <v>1</v>
      </c>
      <c r="F79" s="176"/>
      <c r="G79" s="177">
        <f t="shared" si="21"/>
        <v>0</v>
      </c>
      <c r="H79" s="176"/>
      <c r="I79" s="177">
        <f t="shared" si="22"/>
        <v>0</v>
      </c>
      <c r="J79" s="176"/>
      <c r="K79" s="177">
        <f t="shared" si="23"/>
        <v>0</v>
      </c>
      <c r="L79" s="177">
        <v>21</v>
      </c>
      <c r="M79" s="177">
        <f t="shared" si="24"/>
        <v>0</v>
      </c>
      <c r="N79" s="177">
        <v>4.8999999999999998E-4</v>
      </c>
      <c r="O79" s="177">
        <f t="shared" si="25"/>
        <v>0</v>
      </c>
      <c r="P79" s="177">
        <v>0</v>
      </c>
      <c r="Q79" s="177">
        <f t="shared" si="26"/>
        <v>0</v>
      </c>
      <c r="R79" s="177"/>
      <c r="S79" s="177"/>
      <c r="T79" s="178">
        <v>0.13300000000000001</v>
      </c>
      <c r="U79" s="177">
        <f t="shared" si="27"/>
        <v>0.13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125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x14ac:dyDescent="0.2">
      <c r="A80" s="164" t="s">
        <v>120</v>
      </c>
      <c r="B80" s="170" t="s">
        <v>75</v>
      </c>
      <c r="C80" s="203" t="s">
        <v>76</v>
      </c>
      <c r="D80" s="172"/>
      <c r="E80" s="174"/>
      <c r="F80" s="179"/>
      <c r="G80" s="179">
        <f>SUMIF(AE81:AE92,"&lt;&gt;NOR",G81:G92)</f>
        <v>0</v>
      </c>
      <c r="H80" s="179"/>
      <c r="I80" s="179">
        <f>SUM(I81:I92)</f>
        <v>0</v>
      </c>
      <c r="J80" s="179"/>
      <c r="K80" s="179">
        <f>SUM(K81:K92)</f>
        <v>0</v>
      </c>
      <c r="L80" s="179"/>
      <c r="M80" s="179">
        <f>SUM(M81:M92)</f>
        <v>0</v>
      </c>
      <c r="N80" s="179"/>
      <c r="O80" s="179">
        <f>SUM(O81:O92)</f>
        <v>7.0000000000000007E-2</v>
      </c>
      <c r="P80" s="179"/>
      <c r="Q80" s="179">
        <f>SUM(Q81:Q92)</f>
        <v>0</v>
      </c>
      <c r="R80" s="179"/>
      <c r="S80" s="179"/>
      <c r="T80" s="180"/>
      <c r="U80" s="179">
        <f>SUM(U81:U92)</f>
        <v>14.42</v>
      </c>
      <c r="AE80" t="s">
        <v>121</v>
      </c>
    </row>
    <row r="81" spans="1:60" outlineLevel="1" x14ac:dyDescent="0.2">
      <c r="A81" s="163">
        <v>60</v>
      </c>
      <c r="B81" s="169" t="s">
        <v>242</v>
      </c>
      <c r="C81" s="202" t="s">
        <v>243</v>
      </c>
      <c r="D81" s="171" t="s">
        <v>244</v>
      </c>
      <c r="E81" s="173">
        <v>1</v>
      </c>
      <c r="F81" s="176"/>
      <c r="G81" s="177">
        <f t="shared" ref="G81:G92" si="28">ROUND(E81*F81,2)</f>
        <v>0</v>
      </c>
      <c r="H81" s="176"/>
      <c r="I81" s="177">
        <f t="shared" ref="I81:I92" si="29">ROUND(E81*H81,2)</f>
        <v>0</v>
      </c>
      <c r="J81" s="176"/>
      <c r="K81" s="177">
        <f t="shared" ref="K81:K92" si="30">ROUND(E81*J81,2)</f>
        <v>0</v>
      </c>
      <c r="L81" s="177">
        <v>21</v>
      </c>
      <c r="M81" s="177">
        <f t="shared" ref="M81:M92" si="31">G81*(1+L81/100)</f>
        <v>0</v>
      </c>
      <c r="N81" s="177">
        <v>1.0319999999999999E-2</v>
      </c>
      <c r="O81" s="177">
        <f t="shared" ref="O81:O92" si="32">ROUND(E81*N81,2)</f>
        <v>0.01</v>
      </c>
      <c r="P81" s="177">
        <v>0</v>
      </c>
      <c r="Q81" s="177">
        <f t="shared" ref="Q81:Q92" si="33">ROUND(E81*P81,2)</f>
        <v>0</v>
      </c>
      <c r="R81" s="177"/>
      <c r="S81" s="177"/>
      <c r="T81" s="178">
        <v>1.1259999999999999</v>
      </c>
      <c r="U81" s="177">
        <f t="shared" ref="U81:U92" si="34">ROUND(E81*T81,2)</f>
        <v>1.1299999999999999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125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ht="22.5" outlineLevel="1" x14ac:dyDescent="0.2">
      <c r="A82" s="163">
        <v>61</v>
      </c>
      <c r="B82" s="169" t="s">
        <v>245</v>
      </c>
      <c r="C82" s="202" t="s">
        <v>246</v>
      </c>
      <c r="D82" s="171" t="s">
        <v>146</v>
      </c>
      <c r="E82" s="173">
        <v>1</v>
      </c>
      <c r="F82" s="176"/>
      <c r="G82" s="177">
        <f t="shared" si="28"/>
        <v>0</v>
      </c>
      <c r="H82" s="176"/>
      <c r="I82" s="177">
        <f t="shared" si="29"/>
        <v>0</v>
      </c>
      <c r="J82" s="176"/>
      <c r="K82" s="177">
        <f t="shared" si="30"/>
        <v>0</v>
      </c>
      <c r="L82" s="177">
        <v>21</v>
      </c>
      <c r="M82" s="177">
        <f t="shared" si="31"/>
        <v>0</v>
      </c>
      <c r="N82" s="177">
        <v>3.2000000000000003E-4</v>
      </c>
      <c r="O82" s="177">
        <f t="shared" si="32"/>
        <v>0</v>
      </c>
      <c r="P82" s="177">
        <v>0</v>
      </c>
      <c r="Q82" s="177">
        <f t="shared" si="33"/>
        <v>0</v>
      </c>
      <c r="R82" s="177"/>
      <c r="S82" s="177"/>
      <c r="T82" s="178">
        <v>0.22700000000000001</v>
      </c>
      <c r="U82" s="177">
        <f t="shared" si="34"/>
        <v>0.23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125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ht="22.5" outlineLevel="1" x14ac:dyDescent="0.2">
      <c r="A83" s="163">
        <v>62</v>
      </c>
      <c r="B83" s="169" t="s">
        <v>247</v>
      </c>
      <c r="C83" s="202" t="s">
        <v>401</v>
      </c>
      <c r="D83" s="171" t="s">
        <v>165</v>
      </c>
      <c r="E83" s="173">
        <v>4</v>
      </c>
      <c r="F83" s="176"/>
      <c r="G83" s="177">
        <f t="shared" si="28"/>
        <v>0</v>
      </c>
      <c r="H83" s="176"/>
      <c r="I83" s="177">
        <f t="shared" si="29"/>
        <v>0</v>
      </c>
      <c r="J83" s="176"/>
      <c r="K83" s="177">
        <f t="shared" si="30"/>
        <v>0</v>
      </c>
      <c r="L83" s="177">
        <v>21</v>
      </c>
      <c r="M83" s="177">
        <f t="shared" si="31"/>
        <v>0</v>
      </c>
      <c r="N83" s="177">
        <v>5.1799999999999997E-3</v>
      </c>
      <c r="O83" s="177">
        <f t="shared" si="32"/>
        <v>0.02</v>
      </c>
      <c r="P83" s="177">
        <v>0</v>
      </c>
      <c r="Q83" s="177">
        <f t="shared" si="33"/>
        <v>0</v>
      </c>
      <c r="R83" s="177"/>
      <c r="S83" s="177"/>
      <c r="T83" s="178">
        <v>0.63429999999999997</v>
      </c>
      <c r="U83" s="177">
        <f t="shared" si="34"/>
        <v>2.54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125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63</v>
      </c>
      <c r="B84" s="169" t="s">
        <v>248</v>
      </c>
      <c r="C84" s="202" t="s">
        <v>402</v>
      </c>
      <c r="D84" s="171" t="s">
        <v>165</v>
      </c>
      <c r="E84" s="173">
        <v>6</v>
      </c>
      <c r="F84" s="176"/>
      <c r="G84" s="177">
        <f t="shared" si="28"/>
        <v>0</v>
      </c>
      <c r="H84" s="176"/>
      <c r="I84" s="177">
        <f t="shared" si="29"/>
        <v>0</v>
      </c>
      <c r="J84" s="176"/>
      <c r="K84" s="177">
        <f t="shared" si="30"/>
        <v>0</v>
      </c>
      <c r="L84" s="177">
        <v>21</v>
      </c>
      <c r="M84" s="177">
        <f t="shared" si="31"/>
        <v>0</v>
      </c>
      <c r="N84" s="177">
        <v>3.9899999999999996E-3</v>
      </c>
      <c r="O84" s="177">
        <f t="shared" si="32"/>
        <v>0.02</v>
      </c>
      <c r="P84" s="177">
        <v>0</v>
      </c>
      <c r="Q84" s="177">
        <f t="shared" si="33"/>
        <v>0</v>
      </c>
      <c r="R84" s="177"/>
      <c r="S84" s="177"/>
      <c r="T84" s="178">
        <v>0.54290000000000005</v>
      </c>
      <c r="U84" s="177">
        <f t="shared" si="34"/>
        <v>3.26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125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>
        <v>64</v>
      </c>
      <c r="B85" s="169" t="s">
        <v>249</v>
      </c>
      <c r="C85" s="202" t="s">
        <v>403</v>
      </c>
      <c r="D85" s="171" t="s">
        <v>165</v>
      </c>
      <c r="E85" s="173">
        <v>4</v>
      </c>
      <c r="F85" s="176"/>
      <c r="G85" s="177">
        <f t="shared" si="28"/>
        <v>0</v>
      </c>
      <c r="H85" s="176"/>
      <c r="I85" s="177">
        <f t="shared" si="29"/>
        <v>0</v>
      </c>
      <c r="J85" s="176"/>
      <c r="K85" s="177">
        <f t="shared" si="30"/>
        <v>0</v>
      </c>
      <c r="L85" s="177">
        <v>21</v>
      </c>
      <c r="M85" s="177">
        <f t="shared" si="31"/>
        <v>0</v>
      </c>
      <c r="N85" s="177">
        <v>4.0099999999999997E-3</v>
      </c>
      <c r="O85" s="177">
        <f t="shared" si="32"/>
        <v>0.02</v>
      </c>
      <c r="P85" s="177">
        <v>0</v>
      </c>
      <c r="Q85" s="177">
        <f t="shared" si="33"/>
        <v>0</v>
      </c>
      <c r="R85" s="177"/>
      <c r="S85" s="177"/>
      <c r="T85" s="178">
        <v>0.54290000000000005</v>
      </c>
      <c r="U85" s="177">
        <f t="shared" si="34"/>
        <v>2.17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125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65</v>
      </c>
      <c r="B86" s="169" t="s">
        <v>250</v>
      </c>
      <c r="C86" s="202" t="s">
        <v>251</v>
      </c>
      <c r="D86" s="171" t="s">
        <v>244</v>
      </c>
      <c r="E86" s="173">
        <v>1</v>
      </c>
      <c r="F86" s="176"/>
      <c r="G86" s="177">
        <f t="shared" si="28"/>
        <v>0</v>
      </c>
      <c r="H86" s="176"/>
      <c r="I86" s="177">
        <f t="shared" si="29"/>
        <v>0</v>
      </c>
      <c r="J86" s="176"/>
      <c r="K86" s="177">
        <f t="shared" si="30"/>
        <v>0</v>
      </c>
      <c r="L86" s="177">
        <v>21</v>
      </c>
      <c r="M86" s="177">
        <f t="shared" si="31"/>
        <v>0</v>
      </c>
      <c r="N86" s="177">
        <v>0</v>
      </c>
      <c r="O86" s="177">
        <f t="shared" si="32"/>
        <v>0</v>
      </c>
      <c r="P86" s="177">
        <v>0</v>
      </c>
      <c r="Q86" s="177">
        <f t="shared" si="33"/>
        <v>0</v>
      </c>
      <c r="R86" s="177"/>
      <c r="S86" s="177"/>
      <c r="T86" s="178">
        <v>0.65566000000000002</v>
      </c>
      <c r="U86" s="177">
        <f t="shared" si="34"/>
        <v>0.66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125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2.5" outlineLevel="1" x14ac:dyDescent="0.2">
      <c r="A87" s="163">
        <v>66</v>
      </c>
      <c r="B87" s="169" t="s">
        <v>252</v>
      </c>
      <c r="C87" s="202" t="s">
        <v>404</v>
      </c>
      <c r="D87" s="171" t="s">
        <v>165</v>
      </c>
      <c r="E87" s="173">
        <v>4</v>
      </c>
      <c r="F87" s="176"/>
      <c r="G87" s="177">
        <f t="shared" si="28"/>
        <v>0</v>
      </c>
      <c r="H87" s="176"/>
      <c r="I87" s="177">
        <f t="shared" si="29"/>
        <v>0</v>
      </c>
      <c r="J87" s="176"/>
      <c r="K87" s="177">
        <f t="shared" si="30"/>
        <v>0</v>
      </c>
      <c r="L87" s="177">
        <v>21</v>
      </c>
      <c r="M87" s="177">
        <f t="shared" si="31"/>
        <v>0</v>
      </c>
      <c r="N87" s="177">
        <v>6.0000000000000002E-5</v>
      </c>
      <c r="O87" s="177">
        <f t="shared" si="32"/>
        <v>0</v>
      </c>
      <c r="P87" s="177">
        <v>0</v>
      </c>
      <c r="Q87" s="177">
        <f t="shared" si="33"/>
        <v>0</v>
      </c>
      <c r="R87" s="177"/>
      <c r="S87" s="177"/>
      <c r="T87" s="178">
        <v>0.129</v>
      </c>
      <c r="U87" s="177">
        <f t="shared" si="34"/>
        <v>0.52</v>
      </c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125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 x14ac:dyDescent="0.2">
      <c r="A88" s="163">
        <v>67</v>
      </c>
      <c r="B88" s="169" t="s">
        <v>253</v>
      </c>
      <c r="C88" s="202" t="s">
        <v>405</v>
      </c>
      <c r="D88" s="171" t="s">
        <v>165</v>
      </c>
      <c r="E88" s="173">
        <v>10</v>
      </c>
      <c r="F88" s="176"/>
      <c r="G88" s="177">
        <f t="shared" si="28"/>
        <v>0</v>
      </c>
      <c r="H88" s="176"/>
      <c r="I88" s="177">
        <f t="shared" si="29"/>
        <v>0</v>
      </c>
      <c r="J88" s="176"/>
      <c r="K88" s="177">
        <f t="shared" si="30"/>
        <v>0</v>
      </c>
      <c r="L88" s="177">
        <v>21</v>
      </c>
      <c r="M88" s="177">
        <f t="shared" si="31"/>
        <v>0</v>
      </c>
      <c r="N88" s="177">
        <v>2.0000000000000002E-5</v>
      </c>
      <c r="O88" s="177">
        <f t="shared" si="32"/>
        <v>0</v>
      </c>
      <c r="P88" s="177">
        <v>0</v>
      </c>
      <c r="Q88" s="177">
        <f t="shared" si="33"/>
        <v>0</v>
      </c>
      <c r="R88" s="177"/>
      <c r="S88" s="177"/>
      <c r="T88" s="178">
        <v>0.129</v>
      </c>
      <c r="U88" s="177">
        <f t="shared" si="34"/>
        <v>1.29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125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>
        <v>68</v>
      </c>
      <c r="B89" s="169" t="s">
        <v>254</v>
      </c>
      <c r="C89" s="202" t="s">
        <v>406</v>
      </c>
      <c r="D89" s="171" t="s">
        <v>146</v>
      </c>
      <c r="E89" s="173">
        <v>5</v>
      </c>
      <c r="F89" s="176"/>
      <c r="G89" s="177">
        <f t="shared" si="28"/>
        <v>0</v>
      </c>
      <c r="H89" s="176"/>
      <c r="I89" s="177">
        <f t="shared" si="29"/>
        <v>0</v>
      </c>
      <c r="J89" s="176"/>
      <c r="K89" s="177">
        <f t="shared" si="30"/>
        <v>0</v>
      </c>
      <c r="L89" s="177">
        <v>21</v>
      </c>
      <c r="M89" s="177">
        <f t="shared" si="31"/>
        <v>0</v>
      </c>
      <c r="N89" s="177">
        <v>1.8000000000000001E-4</v>
      </c>
      <c r="O89" s="177">
        <f t="shared" si="32"/>
        <v>0</v>
      </c>
      <c r="P89" s="177">
        <v>0</v>
      </c>
      <c r="Q89" s="177">
        <f t="shared" si="33"/>
        <v>0</v>
      </c>
      <c r="R89" s="177"/>
      <c r="S89" s="177"/>
      <c r="T89" s="178">
        <v>0.254</v>
      </c>
      <c r="U89" s="177">
        <f t="shared" si="34"/>
        <v>1.27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125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>
        <v>69</v>
      </c>
      <c r="B90" s="169" t="s">
        <v>255</v>
      </c>
      <c r="C90" s="202" t="s">
        <v>256</v>
      </c>
      <c r="D90" s="171" t="s">
        <v>146</v>
      </c>
      <c r="E90" s="173">
        <v>3</v>
      </c>
      <c r="F90" s="176"/>
      <c r="G90" s="177">
        <f t="shared" si="28"/>
        <v>0</v>
      </c>
      <c r="H90" s="176"/>
      <c r="I90" s="177">
        <f t="shared" si="29"/>
        <v>0</v>
      </c>
      <c r="J90" s="176"/>
      <c r="K90" s="177">
        <f t="shared" si="30"/>
        <v>0</v>
      </c>
      <c r="L90" s="177">
        <v>21</v>
      </c>
      <c r="M90" s="177">
        <f t="shared" si="31"/>
        <v>0</v>
      </c>
      <c r="N90" s="177">
        <v>2.0000000000000001E-4</v>
      </c>
      <c r="O90" s="177">
        <f t="shared" si="32"/>
        <v>0</v>
      </c>
      <c r="P90" s="177">
        <v>0</v>
      </c>
      <c r="Q90" s="177">
        <f t="shared" si="33"/>
        <v>0</v>
      </c>
      <c r="R90" s="177"/>
      <c r="S90" s="177"/>
      <c r="T90" s="178">
        <v>0.20699999999999999</v>
      </c>
      <c r="U90" s="177">
        <f t="shared" si="34"/>
        <v>0.62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125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>
        <v>70</v>
      </c>
      <c r="B91" s="169" t="s">
        <v>257</v>
      </c>
      <c r="C91" s="202" t="s">
        <v>258</v>
      </c>
      <c r="D91" s="171" t="s">
        <v>244</v>
      </c>
      <c r="E91" s="173">
        <v>3</v>
      </c>
      <c r="F91" s="176"/>
      <c r="G91" s="177">
        <f t="shared" si="28"/>
        <v>0</v>
      </c>
      <c r="H91" s="176"/>
      <c r="I91" s="177">
        <f t="shared" si="29"/>
        <v>0</v>
      </c>
      <c r="J91" s="176"/>
      <c r="K91" s="177">
        <f t="shared" si="30"/>
        <v>0</v>
      </c>
      <c r="L91" s="177">
        <v>21</v>
      </c>
      <c r="M91" s="177">
        <f t="shared" si="31"/>
        <v>0</v>
      </c>
      <c r="N91" s="177">
        <v>0</v>
      </c>
      <c r="O91" s="177">
        <f t="shared" si="32"/>
        <v>0</v>
      </c>
      <c r="P91" s="177">
        <v>0</v>
      </c>
      <c r="Q91" s="177">
        <f t="shared" si="33"/>
        <v>0</v>
      </c>
      <c r="R91" s="177"/>
      <c r="S91" s="177"/>
      <c r="T91" s="178">
        <v>0.105</v>
      </c>
      <c r="U91" s="177">
        <f t="shared" si="34"/>
        <v>0.32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125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">
      <c r="A92" s="163">
        <v>71</v>
      </c>
      <c r="B92" s="169" t="s">
        <v>259</v>
      </c>
      <c r="C92" s="202" t="s">
        <v>260</v>
      </c>
      <c r="D92" s="171" t="s">
        <v>165</v>
      </c>
      <c r="E92" s="173">
        <v>14</v>
      </c>
      <c r="F92" s="176"/>
      <c r="G92" s="177">
        <f t="shared" si="28"/>
        <v>0</v>
      </c>
      <c r="H92" s="176"/>
      <c r="I92" s="177">
        <f t="shared" si="29"/>
        <v>0</v>
      </c>
      <c r="J92" s="176"/>
      <c r="K92" s="177">
        <f t="shared" si="30"/>
        <v>0</v>
      </c>
      <c r="L92" s="177">
        <v>21</v>
      </c>
      <c r="M92" s="177">
        <f t="shared" si="31"/>
        <v>0</v>
      </c>
      <c r="N92" s="177">
        <v>0</v>
      </c>
      <c r="O92" s="177">
        <f t="shared" si="32"/>
        <v>0</v>
      </c>
      <c r="P92" s="177">
        <v>0</v>
      </c>
      <c r="Q92" s="177">
        <f t="shared" si="33"/>
        <v>0</v>
      </c>
      <c r="R92" s="177"/>
      <c r="S92" s="177"/>
      <c r="T92" s="178">
        <v>2.9000000000000001E-2</v>
      </c>
      <c r="U92" s="177">
        <f t="shared" si="34"/>
        <v>0.41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125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x14ac:dyDescent="0.2">
      <c r="A93" s="164" t="s">
        <v>120</v>
      </c>
      <c r="B93" s="170" t="s">
        <v>77</v>
      </c>
      <c r="C93" s="203" t="s">
        <v>78</v>
      </c>
      <c r="D93" s="172"/>
      <c r="E93" s="174"/>
      <c r="F93" s="179"/>
      <c r="G93" s="179">
        <f>SUMIF(AE94:AE101,"&lt;&gt;NOR",G94:G101)</f>
        <v>0</v>
      </c>
      <c r="H93" s="179"/>
      <c r="I93" s="179">
        <f>SUM(I94:I101)</f>
        <v>0</v>
      </c>
      <c r="J93" s="179"/>
      <c r="K93" s="179">
        <f>SUM(K94:K101)</f>
        <v>0</v>
      </c>
      <c r="L93" s="179"/>
      <c r="M93" s="179">
        <f>SUM(M94:M101)</f>
        <v>0</v>
      </c>
      <c r="N93" s="179"/>
      <c r="O93" s="179">
        <f>SUM(O94:O101)</f>
        <v>0.14000000000000001</v>
      </c>
      <c r="P93" s="179"/>
      <c r="Q93" s="179">
        <f>SUM(Q94:Q101)</f>
        <v>0</v>
      </c>
      <c r="R93" s="179"/>
      <c r="S93" s="179"/>
      <c r="T93" s="180"/>
      <c r="U93" s="179">
        <f>SUM(U94:U101)</f>
        <v>9.06</v>
      </c>
      <c r="AE93" t="s">
        <v>121</v>
      </c>
    </row>
    <row r="94" spans="1:60" ht="22.5" outlineLevel="1" x14ac:dyDescent="0.2">
      <c r="A94" s="163">
        <v>72</v>
      </c>
      <c r="B94" s="169" t="s">
        <v>261</v>
      </c>
      <c r="C94" s="202" t="s">
        <v>407</v>
      </c>
      <c r="D94" s="171" t="s">
        <v>244</v>
      </c>
      <c r="E94" s="173">
        <v>1</v>
      </c>
      <c r="F94" s="176"/>
      <c r="G94" s="177">
        <f t="shared" ref="G94:G101" si="35">ROUND(E94*F94,2)</f>
        <v>0</v>
      </c>
      <c r="H94" s="176"/>
      <c r="I94" s="177">
        <f t="shared" ref="I94:I101" si="36">ROUND(E94*H94,2)</f>
        <v>0</v>
      </c>
      <c r="J94" s="176"/>
      <c r="K94" s="177">
        <f t="shared" ref="K94:K101" si="37">ROUND(E94*J94,2)</f>
        <v>0</v>
      </c>
      <c r="L94" s="177">
        <v>21</v>
      </c>
      <c r="M94" s="177">
        <f t="shared" ref="M94:M101" si="38">G94*(1+L94/100)</f>
        <v>0</v>
      </c>
      <c r="N94" s="177">
        <v>3.0890000000000001E-2</v>
      </c>
      <c r="O94" s="177">
        <f t="shared" ref="O94:O101" si="39">ROUND(E94*N94,2)</f>
        <v>0.03</v>
      </c>
      <c r="P94" s="177">
        <v>0</v>
      </c>
      <c r="Q94" s="177">
        <f t="shared" ref="Q94:Q101" si="40">ROUND(E94*P94,2)</f>
        <v>0</v>
      </c>
      <c r="R94" s="177"/>
      <c r="S94" s="177"/>
      <c r="T94" s="178">
        <v>1.5</v>
      </c>
      <c r="U94" s="177">
        <f t="shared" ref="U94:U101" si="41">ROUND(E94*T94,2)</f>
        <v>1.5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125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>
        <v>73</v>
      </c>
      <c r="B95" s="169" t="s">
        <v>262</v>
      </c>
      <c r="C95" s="202" t="s">
        <v>408</v>
      </c>
      <c r="D95" s="171" t="s">
        <v>244</v>
      </c>
      <c r="E95" s="173">
        <v>1</v>
      </c>
      <c r="F95" s="176"/>
      <c r="G95" s="177">
        <f t="shared" si="35"/>
        <v>0</v>
      </c>
      <c r="H95" s="176"/>
      <c r="I95" s="177">
        <f t="shared" si="36"/>
        <v>0</v>
      </c>
      <c r="J95" s="176"/>
      <c r="K95" s="177">
        <f t="shared" si="37"/>
        <v>0</v>
      </c>
      <c r="L95" s="177">
        <v>21</v>
      </c>
      <c r="M95" s="177">
        <f t="shared" si="38"/>
        <v>0</v>
      </c>
      <c r="N95" s="177">
        <v>1.444E-2</v>
      </c>
      <c r="O95" s="177">
        <f t="shared" si="39"/>
        <v>0.01</v>
      </c>
      <c r="P95" s="177">
        <v>0</v>
      </c>
      <c r="Q95" s="177">
        <f t="shared" si="40"/>
        <v>0</v>
      </c>
      <c r="R95" s="177"/>
      <c r="S95" s="177"/>
      <c r="T95" s="178">
        <v>1.25</v>
      </c>
      <c r="U95" s="177">
        <f t="shared" si="41"/>
        <v>1.25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125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>
        <v>74</v>
      </c>
      <c r="B96" s="169" t="s">
        <v>263</v>
      </c>
      <c r="C96" s="202" t="s">
        <v>409</v>
      </c>
      <c r="D96" s="171" t="s">
        <v>244</v>
      </c>
      <c r="E96" s="173">
        <v>1</v>
      </c>
      <c r="F96" s="176"/>
      <c r="G96" s="177">
        <f t="shared" si="35"/>
        <v>0</v>
      </c>
      <c r="H96" s="176"/>
      <c r="I96" s="177">
        <f t="shared" si="36"/>
        <v>0</v>
      </c>
      <c r="J96" s="176"/>
      <c r="K96" s="177">
        <f t="shared" si="37"/>
        <v>0</v>
      </c>
      <c r="L96" s="177">
        <v>21</v>
      </c>
      <c r="M96" s="177">
        <f t="shared" si="38"/>
        <v>0</v>
      </c>
      <c r="N96" s="177">
        <v>1.401E-2</v>
      </c>
      <c r="O96" s="177">
        <f t="shared" si="39"/>
        <v>0.01</v>
      </c>
      <c r="P96" s="177">
        <v>0</v>
      </c>
      <c r="Q96" s="177">
        <f t="shared" si="40"/>
        <v>0</v>
      </c>
      <c r="R96" s="177"/>
      <c r="S96" s="177"/>
      <c r="T96" s="178">
        <v>1.1890000000000001</v>
      </c>
      <c r="U96" s="177">
        <f t="shared" si="41"/>
        <v>1.19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125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ht="22.5" outlineLevel="1" x14ac:dyDescent="0.2">
      <c r="A97" s="163">
        <v>75</v>
      </c>
      <c r="B97" s="169" t="s">
        <v>264</v>
      </c>
      <c r="C97" s="202" t="s">
        <v>265</v>
      </c>
      <c r="D97" s="171" t="s">
        <v>146</v>
      </c>
      <c r="E97" s="173">
        <v>1</v>
      </c>
      <c r="F97" s="176"/>
      <c r="G97" s="177">
        <f t="shared" si="35"/>
        <v>0</v>
      </c>
      <c r="H97" s="176"/>
      <c r="I97" s="177">
        <f t="shared" si="36"/>
        <v>0</v>
      </c>
      <c r="J97" s="176"/>
      <c r="K97" s="177">
        <f t="shared" si="37"/>
        <v>0</v>
      </c>
      <c r="L97" s="177">
        <v>21</v>
      </c>
      <c r="M97" s="177">
        <f t="shared" si="38"/>
        <v>0</v>
      </c>
      <c r="N97" s="177">
        <v>1.72E-3</v>
      </c>
      <c r="O97" s="177">
        <f t="shared" si="39"/>
        <v>0</v>
      </c>
      <c r="P97" s="177">
        <v>0</v>
      </c>
      <c r="Q97" s="177">
        <f t="shared" si="40"/>
        <v>0</v>
      </c>
      <c r="R97" s="177"/>
      <c r="S97" s="177"/>
      <c r="T97" s="178">
        <v>0.47599999999999998</v>
      </c>
      <c r="U97" s="177">
        <f t="shared" si="41"/>
        <v>0.48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125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ht="22.5" outlineLevel="1" x14ac:dyDescent="0.2">
      <c r="A98" s="163">
        <v>76</v>
      </c>
      <c r="B98" s="169" t="s">
        <v>266</v>
      </c>
      <c r="C98" s="202" t="s">
        <v>267</v>
      </c>
      <c r="D98" s="171" t="s">
        <v>146</v>
      </c>
      <c r="E98" s="173">
        <v>1</v>
      </c>
      <c r="F98" s="176"/>
      <c r="G98" s="177">
        <f t="shared" si="35"/>
        <v>0</v>
      </c>
      <c r="H98" s="176"/>
      <c r="I98" s="177">
        <f t="shared" si="36"/>
        <v>0</v>
      </c>
      <c r="J98" s="176"/>
      <c r="K98" s="177">
        <f t="shared" si="37"/>
        <v>0</v>
      </c>
      <c r="L98" s="177">
        <v>21</v>
      </c>
      <c r="M98" s="177">
        <f t="shared" si="38"/>
        <v>0</v>
      </c>
      <c r="N98" s="177">
        <v>1.2999999999999999E-3</v>
      </c>
      <c r="O98" s="177">
        <f t="shared" si="39"/>
        <v>0</v>
      </c>
      <c r="P98" s="177">
        <v>0</v>
      </c>
      <c r="Q98" s="177">
        <f t="shared" si="40"/>
        <v>0</v>
      </c>
      <c r="R98" s="177"/>
      <c r="S98" s="177"/>
      <c r="T98" s="178">
        <v>0.48499999999999999</v>
      </c>
      <c r="U98" s="177">
        <f t="shared" si="41"/>
        <v>0.49</v>
      </c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125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>
        <v>77</v>
      </c>
      <c r="B99" s="169" t="s">
        <v>268</v>
      </c>
      <c r="C99" s="202" t="s">
        <v>269</v>
      </c>
      <c r="D99" s="171" t="s">
        <v>146</v>
      </c>
      <c r="E99" s="173">
        <v>1</v>
      </c>
      <c r="F99" s="176"/>
      <c r="G99" s="177">
        <f t="shared" si="35"/>
        <v>0</v>
      </c>
      <c r="H99" s="176"/>
      <c r="I99" s="177">
        <f t="shared" si="36"/>
        <v>0</v>
      </c>
      <c r="J99" s="176"/>
      <c r="K99" s="177">
        <f t="shared" si="37"/>
        <v>0</v>
      </c>
      <c r="L99" s="177">
        <v>21</v>
      </c>
      <c r="M99" s="177">
        <f t="shared" si="38"/>
        <v>0</v>
      </c>
      <c r="N99" s="177">
        <v>2.2000000000000001E-4</v>
      </c>
      <c r="O99" s="177">
        <f t="shared" si="39"/>
        <v>0</v>
      </c>
      <c r="P99" s="177">
        <v>0</v>
      </c>
      <c r="Q99" s="177">
        <f t="shared" si="40"/>
        <v>0</v>
      </c>
      <c r="R99" s="177"/>
      <c r="S99" s="177"/>
      <c r="T99" s="178">
        <v>0.246</v>
      </c>
      <c r="U99" s="177">
        <f t="shared" si="41"/>
        <v>0.25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125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>
        <v>78</v>
      </c>
      <c r="B100" s="169" t="s">
        <v>270</v>
      </c>
      <c r="C100" s="202" t="s">
        <v>410</v>
      </c>
      <c r="D100" s="171" t="s">
        <v>244</v>
      </c>
      <c r="E100" s="173">
        <v>1</v>
      </c>
      <c r="F100" s="176"/>
      <c r="G100" s="177">
        <f t="shared" si="35"/>
        <v>0</v>
      </c>
      <c r="H100" s="176"/>
      <c r="I100" s="177">
        <f t="shared" si="36"/>
        <v>0</v>
      </c>
      <c r="J100" s="176"/>
      <c r="K100" s="177">
        <f t="shared" si="37"/>
        <v>0</v>
      </c>
      <c r="L100" s="177">
        <v>21</v>
      </c>
      <c r="M100" s="177">
        <f t="shared" si="38"/>
        <v>0</v>
      </c>
      <c r="N100" s="177">
        <v>8.6819999999999994E-2</v>
      </c>
      <c r="O100" s="177">
        <f t="shared" si="39"/>
        <v>0.09</v>
      </c>
      <c r="P100" s="177">
        <v>0</v>
      </c>
      <c r="Q100" s="177">
        <f t="shared" si="40"/>
        <v>0</v>
      </c>
      <c r="R100" s="177"/>
      <c r="S100" s="177"/>
      <c r="T100" s="178">
        <v>3.1440000000000001</v>
      </c>
      <c r="U100" s="177">
        <f t="shared" si="41"/>
        <v>3.14</v>
      </c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125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>
        <v>79</v>
      </c>
      <c r="B101" s="169" t="s">
        <v>271</v>
      </c>
      <c r="C101" s="202" t="s">
        <v>411</v>
      </c>
      <c r="D101" s="171" t="s">
        <v>244</v>
      </c>
      <c r="E101" s="173">
        <v>2</v>
      </c>
      <c r="F101" s="176"/>
      <c r="G101" s="177">
        <f t="shared" si="35"/>
        <v>0</v>
      </c>
      <c r="H101" s="176"/>
      <c r="I101" s="177">
        <f t="shared" si="36"/>
        <v>0</v>
      </c>
      <c r="J101" s="176"/>
      <c r="K101" s="177">
        <f t="shared" si="37"/>
        <v>0</v>
      </c>
      <c r="L101" s="177">
        <v>21</v>
      </c>
      <c r="M101" s="177">
        <f t="shared" si="38"/>
        <v>0</v>
      </c>
      <c r="N101" s="177">
        <v>2.2000000000000001E-3</v>
      </c>
      <c r="O101" s="177">
        <f t="shared" si="39"/>
        <v>0</v>
      </c>
      <c r="P101" s="177">
        <v>0</v>
      </c>
      <c r="Q101" s="177">
        <f t="shared" si="40"/>
        <v>0</v>
      </c>
      <c r="R101" s="177"/>
      <c r="S101" s="177"/>
      <c r="T101" s="178">
        <v>0.38</v>
      </c>
      <c r="U101" s="177">
        <f t="shared" si="41"/>
        <v>0.76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125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x14ac:dyDescent="0.2">
      <c r="A102" s="164" t="s">
        <v>120</v>
      </c>
      <c r="B102" s="170" t="s">
        <v>79</v>
      </c>
      <c r="C102" s="203" t="s">
        <v>80</v>
      </c>
      <c r="D102" s="172"/>
      <c r="E102" s="174"/>
      <c r="F102" s="179"/>
      <c r="G102" s="179">
        <f>SUMIF(AE103:AE130,"&lt;&gt;NOR",G103:G130)</f>
        <v>0</v>
      </c>
      <c r="H102" s="179"/>
      <c r="I102" s="179">
        <f>SUM(I103:I130)</f>
        <v>0</v>
      </c>
      <c r="J102" s="179"/>
      <c r="K102" s="179">
        <f>SUM(K103:K130)</f>
        <v>0</v>
      </c>
      <c r="L102" s="179"/>
      <c r="M102" s="179">
        <f>SUM(M103:M130)</f>
        <v>0</v>
      </c>
      <c r="N102" s="179"/>
      <c r="O102" s="179">
        <f>SUM(O103:O130)</f>
        <v>4.3</v>
      </c>
      <c r="P102" s="179"/>
      <c r="Q102" s="179">
        <f>SUM(Q103:Q130)</f>
        <v>0</v>
      </c>
      <c r="R102" s="179"/>
      <c r="S102" s="179"/>
      <c r="T102" s="180"/>
      <c r="U102" s="179">
        <f>SUM(U103:U130)</f>
        <v>178.88000000000002</v>
      </c>
      <c r="AE102" t="s">
        <v>121</v>
      </c>
    </row>
    <row r="103" spans="1:60" outlineLevel="1" x14ac:dyDescent="0.2">
      <c r="A103" s="163">
        <v>80</v>
      </c>
      <c r="B103" s="169" t="s">
        <v>272</v>
      </c>
      <c r="C103" s="202" t="s">
        <v>273</v>
      </c>
      <c r="D103" s="171" t="s">
        <v>146</v>
      </c>
      <c r="E103" s="173">
        <v>6</v>
      </c>
      <c r="F103" s="176"/>
      <c r="G103" s="177">
        <f t="shared" ref="G103:G129" si="42">ROUND(E103*F103,2)</f>
        <v>0</v>
      </c>
      <c r="H103" s="176"/>
      <c r="I103" s="177">
        <f t="shared" ref="I103:I129" si="43">ROUND(E103*H103,2)</f>
        <v>0</v>
      </c>
      <c r="J103" s="176"/>
      <c r="K103" s="177">
        <f t="shared" ref="K103:K129" si="44">ROUND(E103*J103,2)</f>
        <v>0</v>
      </c>
      <c r="L103" s="177">
        <v>21</v>
      </c>
      <c r="M103" s="177">
        <f t="shared" ref="M103:M129" si="45">G103*(1+L103/100)</f>
        <v>0</v>
      </c>
      <c r="N103" s="177">
        <v>3.32E-3</v>
      </c>
      <c r="O103" s="177">
        <f t="shared" ref="O103:O129" si="46">ROUND(E103*N103,2)</f>
        <v>0.02</v>
      </c>
      <c r="P103" s="177">
        <v>0</v>
      </c>
      <c r="Q103" s="177">
        <f t="shared" ref="Q103:Q129" si="47">ROUND(E103*P103,2)</f>
        <v>0</v>
      </c>
      <c r="R103" s="177"/>
      <c r="S103" s="177"/>
      <c r="T103" s="178">
        <v>0.377</v>
      </c>
      <c r="U103" s="177">
        <f t="shared" ref="U103:U129" si="48">ROUND(E103*T103,2)</f>
        <v>2.2599999999999998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125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>
        <v>81</v>
      </c>
      <c r="B104" s="169" t="s">
        <v>274</v>
      </c>
      <c r="C104" s="202" t="s">
        <v>275</v>
      </c>
      <c r="D104" s="171" t="s">
        <v>146</v>
      </c>
      <c r="E104" s="173">
        <v>6</v>
      </c>
      <c r="F104" s="176"/>
      <c r="G104" s="177">
        <f t="shared" si="42"/>
        <v>0</v>
      </c>
      <c r="H104" s="176"/>
      <c r="I104" s="177">
        <f t="shared" si="43"/>
        <v>0</v>
      </c>
      <c r="J104" s="176"/>
      <c r="K104" s="177">
        <f t="shared" si="44"/>
        <v>0</v>
      </c>
      <c r="L104" s="177">
        <v>21</v>
      </c>
      <c r="M104" s="177">
        <f t="shared" si="45"/>
        <v>0</v>
      </c>
      <c r="N104" s="177">
        <v>0</v>
      </c>
      <c r="O104" s="177">
        <f t="shared" si="46"/>
        <v>0</v>
      </c>
      <c r="P104" s="177">
        <v>0</v>
      </c>
      <c r="Q104" s="177">
        <f t="shared" si="47"/>
        <v>0</v>
      </c>
      <c r="R104" s="177"/>
      <c r="S104" s="177"/>
      <c r="T104" s="178">
        <v>0</v>
      </c>
      <c r="U104" s="177">
        <f t="shared" si="48"/>
        <v>0</v>
      </c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227</v>
      </c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ht="22.5" outlineLevel="1" x14ac:dyDescent="0.2">
      <c r="A105" s="163">
        <v>82</v>
      </c>
      <c r="B105" s="169" t="s">
        <v>276</v>
      </c>
      <c r="C105" s="202" t="s">
        <v>277</v>
      </c>
      <c r="D105" s="171" t="s">
        <v>244</v>
      </c>
      <c r="E105" s="173">
        <v>6</v>
      </c>
      <c r="F105" s="176"/>
      <c r="G105" s="177">
        <f t="shared" si="42"/>
        <v>0</v>
      </c>
      <c r="H105" s="176"/>
      <c r="I105" s="177">
        <f t="shared" si="43"/>
        <v>0</v>
      </c>
      <c r="J105" s="176"/>
      <c r="K105" s="177">
        <f t="shared" si="44"/>
        <v>0</v>
      </c>
      <c r="L105" s="177">
        <v>21</v>
      </c>
      <c r="M105" s="177">
        <f t="shared" si="45"/>
        <v>0</v>
      </c>
      <c r="N105" s="177">
        <v>0</v>
      </c>
      <c r="O105" s="177">
        <f t="shared" si="46"/>
        <v>0</v>
      </c>
      <c r="P105" s="177">
        <v>0</v>
      </c>
      <c r="Q105" s="177">
        <f t="shared" si="47"/>
        <v>0</v>
      </c>
      <c r="R105" s="177"/>
      <c r="S105" s="177"/>
      <c r="T105" s="178">
        <v>8.4000000000000005E-2</v>
      </c>
      <c r="U105" s="177">
        <f t="shared" si="48"/>
        <v>0.5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125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ht="22.5" outlineLevel="1" x14ac:dyDescent="0.2">
      <c r="A106" s="163">
        <v>83</v>
      </c>
      <c r="B106" s="169" t="s">
        <v>278</v>
      </c>
      <c r="C106" s="202" t="s">
        <v>279</v>
      </c>
      <c r="D106" s="171" t="s">
        <v>165</v>
      </c>
      <c r="E106" s="173">
        <v>16.8</v>
      </c>
      <c r="F106" s="176"/>
      <c r="G106" s="177">
        <f t="shared" si="42"/>
        <v>0</v>
      </c>
      <c r="H106" s="176"/>
      <c r="I106" s="177">
        <f t="shared" si="43"/>
        <v>0</v>
      </c>
      <c r="J106" s="176"/>
      <c r="K106" s="177">
        <f t="shared" si="44"/>
        <v>0</v>
      </c>
      <c r="L106" s="177">
        <v>21</v>
      </c>
      <c r="M106" s="177">
        <f t="shared" si="45"/>
        <v>0</v>
      </c>
      <c r="N106" s="177">
        <v>7.0400000000000003E-3</v>
      </c>
      <c r="O106" s="177">
        <f t="shared" si="46"/>
        <v>0.12</v>
      </c>
      <c r="P106" s="177">
        <v>0</v>
      </c>
      <c r="Q106" s="177">
        <f t="shared" si="47"/>
        <v>0</v>
      </c>
      <c r="R106" s="177"/>
      <c r="S106" s="177"/>
      <c r="T106" s="178">
        <v>0.26200000000000001</v>
      </c>
      <c r="U106" s="177">
        <f t="shared" si="48"/>
        <v>4.4000000000000004</v>
      </c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125</v>
      </c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ht="22.5" outlineLevel="1" x14ac:dyDescent="0.2">
      <c r="A107" s="163">
        <v>84</v>
      </c>
      <c r="B107" s="169" t="s">
        <v>280</v>
      </c>
      <c r="C107" s="202" t="s">
        <v>281</v>
      </c>
      <c r="D107" s="171" t="s">
        <v>165</v>
      </c>
      <c r="E107" s="173">
        <v>14.4</v>
      </c>
      <c r="F107" s="176"/>
      <c r="G107" s="177">
        <f t="shared" si="42"/>
        <v>0</v>
      </c>
      <c r="H107" s="176"/>
      <c r="I107" s="177">
        <f t="shared" si="43"/>
        <v>0</v>
      </c>
      <c r="J107" s="176"/>
      <c r="K107" s="177">
        <f t="shared" si="44"/>
        <v>0</v>
      </c>
      <c r="L107" s="177">
        <v>21</v>
      </c>
      <c r="M107" s="177">
        <f t="shared" si="45"/>
        <v>0</v>
      </c>
      <c r="N107" s="177">
        <v>8.2500000000000004E-3</v>
      </c>
      <c r="O107" s="177">
        <f t="shared" si="46"/>
        <v>0.12</v>
      </c>
      <c r="P107" s="177">
        <v>0</v>
      </c>
      <c r="Q107" s="177">
        <f t="shared" si="47"/>
        <v>0</v>
      </c>
      <c r="R107" s="177"/>
      <c r="S107" s="177"/>
      <c r="T107" s="178">
        <v>0.26200000000000001</v>
      </c>
      <c r="U107" s="177">
        <f t="shared" si="48"/>
        <v>3.77</v>
      </c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125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ht="22.5" outlineLevel="1" x14ac:dyDescent="0.2">
      <c r="A108" s="163">
        <v>85</v>
      </c>
      <c r="B108" s="169" t="s">
        <v>282</v>
      </c>
      <c r="C108" s="202" t="s">
        <v>283</v>
      </c>
      <c r="D108" s="171" t="s">
        <v>165</v>
      </c>
      <c r="E108" s="173">
        <v>26</v>
      </c>
      <c r="F108" s="176"/>
      <c r="G108" s="177">
        <f t="shared" si="42"/>
        <v>0</v>
      </c>
      <c r="H108" s="176"/>
      <c r="I108" s="177">
        <f t="shared" si="43"/>
        <v>0</v>
      </c>
      <c r="J108" s="176"/>
      <c r="K108" s="177">
        <f t="shared" si="44"/>
        <v>0</v>
      </c>
      <c r="L108" s="177">
        <v>21</v>
      </c>
      <c r="M108" s="177">
        <f t="shared" si="45"/>
        <v>0</v>
      </c>
      <c r="N108" s="177">
        <v>1.8409999999999999E-2</v>
      </c>
      <c r="O108" s="177">
        <f t="shared" si="46"/>
        <v>0.48</v>
      </c>
      <c r="P108" s="177">
        <v>0</v>
      </c>
      <c r="Q108" s="177">
        <f t="shared" si="47"/>
        <v>0</v>
      </c>
      <c r="R108" s="177"/>
      <c r="S108" s="177"/>
      <c r="T108" s="178">
        <v>0.45300000000000001</v>
      </c>
      <c r="U108" s="177">
        <f t="shared" si="48"/>
        <v>11.78</v>
      </c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125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ht="22.5" outlineLevel="1" x14ac:dyDescent="0.2">
      <c r="A109" s="163">
        <v>86</v>
      </c>
      <c r="B109" s="169" t="s">
        <v>284</v>
      </c>
      <c r="C109" s="202" t="s">
        <v>285</v>
      </c>
      <c r="D109" s="171" t="s">
        <v>131</v>
      </c>
      <c r="E109" s="173">
        <v>12.096</v>
      </c>
      <c r="F109" s="176"/>
      <c r="G109" s="177">
        <f t="shared" si="42"/>
        <v>0</v>
      </c>
      <c r="H109" s="176"/>
      <c r="I109" s="177">
        <f t="shared" si="43"/>
        <v>0</v>
      </c>
      <c r="J109" s="176"/>
      <c r="K109" s="177">
        <f t="shared" si="44"/>
        <v>0</v>
      </c>
      <c r="L109" s="177">
        <v>21</v>
      </c>
      <c r="M109" s="177">
        <f t="shared" si="45"/>
        <v>0</v>
      </c>
      <c r="N109" s="177">
        <v>9.1E-4</v>
      </c>
      <c r="O109" s="177">
        <f t="shared" si="46"/>
        <v>0.01</v>
      </c>
      <c r="P109" s="177">
        <v>0</v>
      </c>
      <c r="Q109" s="177">
        <f t="shared" si="47"/>
        <v>0</v>
      </c>
      <c r="R109" s="177"/>
      <c r="S109" s="177"/>
      <c r="T109" s="178">
        <v>5.5E-2</v>
      </c>
      <c r="U109" s="177">
        <f t="shared" si="48"/>
        <v>0.67</v>
      </c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125</v>
      </c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ht="22.5" outlineLevel="1" x14ac:dyDescent="0.2">
      <c r="A110" s="163">
        <v>87</v>
      </c>
      <c r="B110" s="169" t="s">
        <v>286</v>
      </c>
      <c r="C110" s="202" t="s">
        <v>287</v>
      </c>
      <c r="D110" s="171" t="s">
        <v>131</v>
      </c>
      <c r="E110" s="173">
        <v>12.096</v>
      </c>
      <c r="F110" s="176"/>
      <c r="G110" s="177">
        <f t="shared" si="42"/>
        <v>0</v>
      </c>
      <c r="H110" s="176"/>
      <c r="I110" s="177">
        <f t="shared" si="43"/>
        <v>0</v>
      </c>
      <c r="J110" s="176"/>
      <c r="K110" s="177">
        <f t="shared" si="44"/>
        <v>0</v>
      </c>
      <c r="L110" s="177">
        <v>21</v>
      </c>
      <c r="M110" s="177">
        <f t="shared" si="45"/>
        <v>0</v>
      </c>
      <c r="N110" s="177">
        <v>1.452E-2</v>
      </c>
      <c r="O110" s="177">
        <f t="shared" si="46"/>
        <v>0.18</v>
      </c>
      <c r="P110" s="177">
        <v>0</v>
      </c>
      <c r="Q110" s="177">
        <f t="shared" si="47"/>
        <v>0</v>
      </c>
      <c r="R110" s="177"/>
      <c r="S110" s="177"/>
      <c r="T110" s="178">
        <v>0.27</v>
      </c>
      <c r="U110" s="177">
        <f t="shared" si="48"/>
        <v>3.27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125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>
        <v>88</v>
      </c>
      <c r="B111" s="169" t="s">
        <v>288</v>
      </c>
      <c r="C111" s="202" t="s">
        <v>289</v>
      </c>
      <c r="D111" s="171" t="s">
        <v>131</v>
      </c>
      <c r="E111" s="173">
        <v>11.52</v>
      </c>
      <c r="F111" s="176"/>
      <c r="G111" s="177">
        <f t="shared" si="42"/>
        <v>0</v>
      </c>
      <c r="H111" s="176"/>
      <c r="I111" s="177">
        <f t="shared" si="43"/>
        <v>0</v>
      </c>
      <c r="J111" s="176"/>
      <c r="K111" s="177">
        <f t="shared" si="44"/>
        <v>0</v>
      </c>
      <c r="L111" s="177">
        <v>21</v>
      </c>
      <c r="M111" s="177">
        <f t="shared" si="45"/>
        <v>0</v>
      </c>
      <c r="N111" s="177">
        <v>0</v>
      </c>
      <c r="O111" s="177">
        <f t="shared" si="46"/>
        <v>0</v>
      </c>
      <c r="P111" s="177">
        <v>0</v>
      </c>
      <c r="Q111" s="177">
        <f t="shared" si="47"/>
        <v>0</v>
      </c>
      <c r="R111" s="177"/>
      <c r="S111" s="177"/>
      <c r="T111" s="178">
        <v>0.29199999999999998</v>
      </c>
      <c r="U111" s="177">
        <f t="shared" si="48"/>
        <v>3.36</v>
      </c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125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>
        <v>89</v>
      </c>
      <c r="B112" s="169" t="s">
        <v>290</v>
      </c>
      <c r="C112" s="202" t="s">
        <v>291</v>
      </c>
      <c r="D112" s="171" t="s">
        <v>131</v>
      </c>
      <c r="E112" s="173">
        <v>12.1275</v>
      </c>
      <c r="F112" s="176"/>
      <c r="G112" s="177">
        <f t="shared" si="42"/>
        <v>0</v>
      </c>
      <c r="H112" s="176"/>
      <c r="I112" s="177">
        <f t="shared" si="43"/>
        <v>0</v>
      </c>
      <c r="J112" s="176"/>
      <c r="K112" s="177">
        <f t="shared" si="44"/>
        <v>0</v>
      </c>
      <c r="L112" s="177">
        <v>21</v>
      </c>
      <c r="M112" s="177">
        <f t="shared" si="45"/>
        <v>0</v>
      </c>
      <c r="N112" s="177">
        <v>1.12E-2</v>
      </c>
      <c r="O112" s="177">
        <f t="shared" si="46"/>
        <v>0.14000000000000001</v>
      </c>
      <c r="P112" s="177">
        <v>0</v>
      </c>
      <c r="Q112" s="177">
        <f t="shared" si="47"/>
        <v>0</v>
      </c>
      <c r="R112" s="177"/>
      <c r="S112" s="177"/>
      <c r="T112" s="178">
        <v>0</v>
      </c>
      <c r="U112" s="177">
        <f t="shared" si="48"/>
        <v>0</v>
      </c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227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90</v>
      </c>
      <c r="B113" s="169" t="s">
        <v>292</v>
      </c>
      <c r="C113" s="202" t="s">
        <v>293</v>
      </c>
      <c r="D113" s="171" t="s">
        <v>124</v>
      </c>
      <c r="E113" s="173">
        <v>1.3515999999999999</v>
      </c>
      <c r="F113" s="176"/>
      <c r="G113" s="177">
        <f t="shared" si="42"/>
        <v>0</v>
      </c>
      <c r="H113" s="176"/>
      <c r="I113" s="177">
        <f t="shared" si="43"/>
        <v>0</v>
      </c>
      <c r="J113" s="176"/>
      <c r="K113" s="177">
        <f t="shared" si="44"/>
        <v>0</v>
      </c>
      <c r="L113" s="177">
        <v>21</v>
      </c>
      <c r="M113" s="177">
        <f t="shared" si="45"/>
        <v>0</v>
      </c>
      <c r="N113" s="177">
        <v>2.3570000000000001E-2</v>
      </c>
      <c r="O113" s="177">
        <f t="shared" si="46"/>
        <v>0.03</v>
      </c>
      <c r="P113" s="177">
        <v>0</v>
      </c>
      <c r="Q113" s="177">
        <f t="shared" si="47"/>
        <v>0</v>
      </c>
      <c r="R113" s="177"/>
      <c r="S113" s="177"/>
      <c r="T113" s="178">
        <v>0</v>
      </c>
      <c r="U113" s="177">
        <f t="shared" si="48"/>
        <v>0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125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ht="22.5" outlineLevel="1" x14ac:dyDescent="0.2">
      <c r="A114" s="163">
        <v>91</v>
      </c>
      <c r="B114" s="169" t="s">
        <v>294</v>
      </c>
      <c r="C114" s="202" t="s">
        <v>295</v>
      </c>
      <c r="D114" s="171" t="s">
        <v>165</v>
      </c>
      <c r="E114" s="173">
        <v>40</v>
      </c>
      <c r="F114" s="176"/>
      <c r="G114" s="177">
        <f t="shared" si="42"/>
        <v>0</v>
      </c>
      <c r="H114" s="176"/>
      <c r="I114" s="177">
        <f t="shared" si="43"/>
        <v>0</v>
      </c>
      <c r="J114" s="176"/>
      <c r="K114" s="177">
        <f t="shared" si="44"/>
        <v>0</v>
      </c>
      <c r="L114" s="177">
        <v>21</v>
      </c>
      <c r="M114" s="177">
        <f t="shared" si="45"/>
        <v>0</v>
      </c>
      <c r="N114" s="177">
        <v>7.5399999999999998E-3</v>
      </c>
      <c r="O114" s="177">
        <f t="shared" si="46"/>
        <v>0.3</v>
      </c>
      <c r="P114" s="177">
        <v>0</v>
      </c>
      <c r="Q114" s="177">
        <f t="shared" si="47"/>
        <v>0</v>
      </c>
      <c r="R114" s="177"/>
      <c r="S114" s="177"/>
      <c r="T114" s="178">
        <v>0.495</v>
      </c>
      <c r="U114" s="177">
        <f t="shared" si="48"/>
        <v>19.8</v>
      </c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125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ht="22.5" outlineLevel="1" x14ac:dyDescent="0.2">
      <c r="A115" s="163">
        <v>92</v>
      </c>
      <c r="B115" s="169" t="s">
        <v>296</v>
      </c>
      <c r="C115" s="202" t="s">
        <v>297</v>
      </c>
      <c r="D115" s="171" t="s">
        <v>165</v>
      </c>
      <c r="E115" s="173">
        <v>26</v>
      </c>
      <c r="F115" s="176"/>
      <c r="G115" s="177">
        <f t="shared" si="42"/>
        <v>0</v>
      </c>
      <c r="H115" s="176"/>
      <c r="I115" s="177">
        <f t="shared" si="43"/>
        <v>0</v>
      </c>
      <c r="J115" s="176"/>
      <c r="K115" s="177">
        <f t="shared" si="44"/>
        <v>0</v>
      </c>
      <c r="L115" s="177">
        <v>21</v>
      </c>
      <c r="M115" s="177">
        <f t="shared" si="45"/>
        <v>0</v>
      </c>
      <c r="N115" s="177">
        <v>9.6799999999999994E-3</v>
      </c>
      <c r="O115" s="177">
        <f t="shared" si="46"/>
        <v>0.25</v>
      </c>
      <c r="P115" s="177">
        <v>0</v>
      </c>
      <c r="Q115" s="177">
        <f t="shared" si="47"/>
        <v>0</v>
      </c>
      <c r="R115" s="177"/>
      <c r="S115" s="177"/>
      <c r="T115" s="178">
        <v>0.495</v>
      </c>
      <c r="U115" s="177">
        <f t="shared" si="48"/>
        <v>12.87</v>
      </c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125</v>
      </c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ht="22.5" outlineLevel="1" x14ac:dyDescent="0.2">
      <c r="A116" s="163">
        <v>93</v>
      </c>
      <c r="B116" s="169" t="s">
        <v>298</v>
      </c>
      <c r="C116" s="202" t="s">
        <v>299</v>
      </c>
      <c r="D116" s="171" t="s">
        <v>165</v>
      </c>
      <c r="E116" s="173">
        <v>19.2</v>
      </c>
      <c r="F116" s="176"/>
      <c r="G116" s="177">
        <f t="shared" si="42"/>
        <v>0</v>
      </c>
      <c r="H116" s="176"/>
      <c r="I116" s="177">
        <f t="shared" si="43"/>
        <v>0</v>
      </c>
      <c r="J116" s="176"/>
      <c r="K116" s="177">
        <f t="shared" si="44"/>
        <v>0</v>
      </c>
      <c r="L116" s="177">
        <v>21</v>
      </c>
      <c r="M116" s="177">
        <f t="shared" si="45"/>
        <v>0</v>
      </c>
      <c r="N116" s="177">
        <v>9.6799999999999994E-3</v>
      </c>
      <c r="O116" s="177">
        <f t="shared" si="46"/>
        <v>0.19</v>
      </c>
      <c r="P116" s="177">
        <v>0</v>
      </c>
      <c r="Q116" s="177">
        <f t="shared" si="47"/>
        <v>0</v>
      </c>
      <c r="R116" s="177"/>
      <c r="S116" s="177"/>
      <c r="T116" s="178">
        <v>0.495</v>
      </c>
      <c r="U116" s="177">
        <f t="shared" si="48"/>
        <v>9.5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125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ht="22.5" outlineLevel="1" x14ac:dyDescent="0.2">
      <c r="A117" s="163">
        <v>94</v>
      </c>
      <c r="B117" s="169" t="s">
        <v>300</v>
      </c>
      <c r="C117" s="202" t="s">
        <v>301</v>
      </c>
      <c r="D117" s="171" t="s">
        <v>165</v>
      </c>
      <c r="E117" s="173">
        <v>36.9</v>
      </c>
      <c r="F117" s="176"/>
      <c r="G117" s="177">
        <f t="shared" si="42"/>
        <v>0</v>
      </c>
      <c r="H117" s="176"/>
      <c r="I117" s="177">
        <f t="shared" si="43"/>
        <v>0</v>
      </c>
      <c r="J117" s="176"/>
      <c r="K117" s="177">
        <f t="shared" si="44"/>
        <v>0</v>
      </c>
      <c r="L117" s="177">
        <v>21</v>
      </c>
      <c r="M117" s="177">
        <f t="shared" si="45"/>
        <v>0</v>
      </c>
      <c r="N117" s="177">
        <v>1.585E-2</v>
      </c>
      <c r="O117" s="177">
        <f t="shared" si="46"/>
        <v>0.57999999999999996</v>
      </c>
      <c r="P117" s="177">
        <v>0</v>
      </c>
      <c r="Q117" s="177">
        <f t="shared" si="47"/>
        <v>0</v>
      </c>
      <c r="R117" s="177"/>
      <c r="S117" s="177"/>
      <c r="T117" s="178">
        <v>0.59799999999999998</v>
      </c>
      <c r="U117" s="177">
        <f t="shared" si="48"/>
        <v>22.07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125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ht="22.5" outlineLevel="1" x14ac:dyDescent="0.2">
      <c r="A118" s="163">
        <v>95</v>
      </c>
      <c r="B118" s="169" t="s">
        <v>302</v>
      </c>
      <c r="C118" s="202" t="s">
        <v>303</v>
      </c>
      <c r="D118" s="171" t="s">
        <v>165</v>
      </c>
      <c r="E118" s="173">
        <v>49.6</v>
      </c>
      <c r="F118" s="176"/>
      <c r="G118" s="177">
        <f t="shared" si="42"/>
        <v>0</v>
      </c>
      <c r="H118" s="176"/>
      <c r="I118" s="177">
        <f t="shared" si="43"/>
        <v>0</v>
      </c>
      <c r="J118" s="176"/>
      <c r="K118" s="177">
        <f t="shared" si="44"/>
        <v>0</v>
      </c>
      <c r="L118" s="177">
        <v>21</v>
      </c>
      <c r="M118" s="177">
        <f t="shared" si="45"/>
        <v>0</v>
      </c>
      <c r="N118" s="177">
        <v>1.9179999999999999E-2</v>
      </c>
      <c r="O118" s="177">
        <f t="shared" si="46"/>
        <v>0.95</v>
      </c>
      <c r="P118" s="177">
        <v>0</v>
      </c>
      <c r="Q118" s="177">
        <f t="shared" si="47"/>
        <v>0</v>
      </c>
      <c r="R118" s="177"/>
      <c r="S118" s="177"/>
      <c r="T118" s="178">
        <v>0.67900000000000005</v>
      </c>
      <c r="U118" s="177">
        <f t="shared" si="48"/>
        <v>33.68</v>
      </c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125</v>
      </c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">
      <c r="A119" s="163">
        <v>96</v>
      </c>
      <c r="B119" s="169" t="s">
        <v>304</v>
      </c>
      <c r="C119" s="202" t="s">
        <v>305</v>
      </c>
      <c r="D119" s="171" t="s">
        <v>124</v>
      </c>
      <c r="E119" s="173">
        <v>3.1113</v>
      </c>
      <c r="F119" s="176"/>
      <c r="G119" s="177">
        <f t="shared" si="42"/>
        <v>0</v>
      </c>
      <c r="H119" s="176"/>
      <c r="I119" s="177">
        <f t="shared" si="43"/>
        <v>0</v>
      </c>
      <c r="J119" s="176"/>
      <c r="K119" s="177">
        <f t="shared" si="44"/>
        <v>0</v>
      </c>
      <c r="L119" s="177">
        <v>21</v>
      </c>
      <c r="M119" s="177">
        <f t="shared" si="45"/>
        <v>0</v>
      </c>
      <c r="N119" s="177">
        <v>2.9100000000000001E-2</v>
      </c>
      <c r="O119" s="177">
        <f t="shared" si="46"/>
        <v>0.09</v>
      </c>
      <c r="P119" s="177">
        <v>0</v>
      </c>
      <c r="Q119" s="177">
        <f t="shared" si="47"/>
        <v>0</v>
      </c>
      <c r="R119" s="177"/>
      <c r="S119" s="177"/>
      <c r="T119" s="178">
        <v>0</v>
      </c>
      <c r="U119" s="177">
        <f t="shared" si="48"/>
        <v>0</v>
      </c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125</v>
      </c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outlineLevel="1" x14ac:dyDescent="0.2">
      <c r="A120" s="163">
        <v>97</v>
      </c>
      <c r="B120" s="169" t="s">
        <v>306</v>
      </c>
      <c r="C120" s="202" t="s">
        <v>307</v>
      </c>
      <c r="D120" s="171" t="s">
        <v>165</v>
      </c>
      <c r="E120" s="173">
        <v>18.600000000000001</v>
      </c>
      <c r="F120" s="176"/>
      <c r="G120" s="177">
        <f t="shared" si="42"/>
        <v>0</v>
      </c>
      <c r="H120" s="176"/>
      <c r="I120" s="177">
        <f t="shared" si="43"/>
        <v>0</v>
      </c>
      <c r="J120" s="176"/>
      <c r="K120" s="177">
        <f t="shared" si="44"/>
        <v>0</v>
      </c>
      <c r="L120" s="177">
        <v>21</v>
      </c>
      <c r="M120" s="177">
        <f t="shared" si="45"/>
        <v>0</v>
      </c>
      <c r="N120" s="177">
        <v>0</v>
      </c>
      <c r="O120" s="177">
        <f t="shared" si="46"/>
        <v>0</v>
      </c>
      <c r="P120" s="177">
        <v>0</v>
      </c>
      <c r="Q120" s="177">
        <f t="shared" si="47"/>
        <v>0</v>
      </c>
      <c r="R120" s="177"/>
      <c r="S120" s="177"/>
      <c r="T120" s="178">
        <v>0.26</v>
      </c>
      <c r="U120" s="177">
        <f t="shared" si="48"/>
        <v>4.84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125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">
      <c r="A121" s="163">
        <v>98</v>
      </c>
      <c r="B121" s="169" t="s">
        <v>308</v>
      </c>
      <c r="C121" s="202" t="s">
        <v>309</v>
      </c>
      <c r="D121" s="171" t="s">
        <v>165</v>
      </c>
      <c r="E121" s="173">
        <v>63.75</v>
      </c>
      <c r="F121" s="176"/>
      <c r="G121" s="177">
        <f t="shared" si="42"/>
        <v>0</v>
      </c>
      <c r="H121" s="176"/>
      <c r="I121" s="177">
        <f t="shared" si="43"/>
        <v>0</v>
      </c>
      <c r="J121" s="176"/>
      <c r="K121" s="177">
        <f t="shared" si="44"/>
        <v>0</v>
      </c>
      <c r="L121" s="177">
        <v>21</v>
      </c>
      <c r="M121" s="177">
        <f t="shared" si="45"/>
        <v>0</v>
      </c>
      <c r="N121" s="177">
        <v>0</v>
      </c>
      <c r="O121" s="177">
        <f t="shared" si="46"/>
        <v>0</v>
      </c>
      <c r="P121" s="177">
        <v>0</v>
      </c>
      <c r="Q121" s="177">
        <f t="shared" si="47"/>
        <v>0</v>
      </c>
      <c r="R121" s="177"/>
      <c r="S121" s="177"/>
      <c r="T121" s="178">
        <v>0.34</v>
      </c>
      <c r="U121" s="177">
        <f t="shared" si="48"/>
        <v>21.68</v>
      </c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125</v>
      </c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">
      <c r="A122" s="163">
        <v>99</v>
      </c>
      <c r="B122" s="169" t="s">
        <v>310</v>
      </c>
      <c r="C122" s="202" t="s">
        <v>311</v>
      </c>
      <c r="D122" s="171" t="s">
        <v>131</v>
      </c>
      <c r="E122" s="173">
        <v>17.55</v>
      </c>
      <c r="F122" s="176"/>
      <c r="G122" s="177">
        <f t="shared" si="42"/>
        <v>0</v>
      </c>
      <c r="H122" s="176"/>
      <c r="I122" s="177">
        <f t="shared" si="43"/>
        <v>0</v>
      </c>
      <c r="J122" s="176"/>
      <c r="K122" s="177">
        <f t="shared" si="44"/>
        <v>0</v>
      </c>
      <c r="L122" s="177">
        <v>21</v>
      </c>
      <c r="M122" s="177">
        <f t="shared" si="45"/>
        <v>0</v>
      </c>
      <c r="N122" s="177">
        <v>0</v>
      </c>
      <c r="O122" s="177">
        <f t="shared" si="46"/>
        <v>0</v>
      </c>
      <c r="P122" s="177">
        <v>0</v>
      </c>
      <c r="Q122" s="177">
        <f t="shared" si="47"/>
        <v>0</v>
      </c>
      <c r="R122" s="177"/>
      <c r="S122" s="177"/>
      <c r="T122" s="178">
        <v>0.30099999999999999</v>
      </c>
      <c r="U122" s="177">
        <f t="shared" si="48"/>
        <v>5.28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125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">
      <c r="A123" s="163">
        <v>100</v>
      </c>
      <c r="B123" s="169" t="s">
        <v>290</v>
      </c>
      <c r="C123" s="202" t="s">
        <v>291</v>
      </c>
      <c r="D123" s="171" t="s">
        <v>131</v>
      </c>
      <c r="E123" s="173">
        <v>19.305</v>
      </c>
      <c r="F123" s="176"/>
      <c r="G123" s="177">
        <f t="shared" si="42"/>
        <v>0</v>
      </c>
      <c r="H123" s="176"/>
      <c r="I123" s="177">
        <f t="shared" si="43"/>
        <v>0</v>
      </c>
      <c r="J123" s="176"/>
      <c r="K123" s="177">
        <f t="shared" si="44"/>
        <v>0</v>
      </c>
      <c r="L123" s="177">
        <v>21</v>
      </c>
      <c r="M123" s="177">
        <f t="shared" si="45"/>
        <v>0</v>
      </c>
      <c r="N123" s="177">
        <v>1.12E-2</v>
      </c>
      <c r="O123" s="177">
        <f t="shared" si="46"/>
        <v>0.22</v>
      </c>
      <c r="P123" s="177">
        <v>0</v>
      </c>
      <c r="Q123" s="177">
        <f t="shared" si="47"/>
        <v>0</v>
      </c>
      <c r="R123" s="177"/>
      <c r="S123" s="177"/>
      <c r="T123" s="178">
        <v>0</v>
      </c>
      <c r="U123" s="177">
        <f t="shared" si="48"/>
        <v>0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227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ht="33.75" outlineLevel="1" x14ac:dyDescent="0.2">
      <c r="A124" s="163">
        <v>101</v>
      </c>
      <c r="B124" s="169" t="s">
        <v>312</v>
      </c>
      <c r="C124" s="202" t="s">
        <v>313</v>
      </c>
      <c r="D124" s="171" t="s">
        <v>131</v>
      </c>
      <c r="E124" s="173">
        <v>9.2881999999999998</v>
      </c>
      <c r="F124" s="176"/>
      <c r="G124" s="177">
        <f t="shared" si="42"/>
        <v>0</v>
      </c>
      <c r="H124" s="176"/>
      <c r="I124" s="177">
        <f t="shared" si="43"/>
        <v>0</v>
      </c>
      <c r="J124" s="176"/>
      <c r="K124" s="177">
        <f t="shared" si="44"/>
        <v>0</v>
      </c>
      <c r="L124" s="177">
        <v>21</v>
      </c>
      <c r="M124" s="177">
        <f t="shared" si="45"/>
        <v>0</v>
      </c>
      <c r="N124" s="177">
        <v>1.4420000000000001E-2</v>
      </c>
      <c r="O124" s="177">
        <f t="shared" si="46"/>
        <v>0.13</v>
      </c>
      <c r="P124" s="177">
        <v>0</v>
      </c>
      <c r="Q124" s="177">
        <f t="shared" si="47"/>
        <v>0</v>
      </c>
      <c r="R124" s="177"/>
      <c r="S124" s="177"/>
      <c r="T124" s="178">
        <v>0.214</v>
      </c>
      <c r="U124" s="177">
        <f t="shared" si="48"/>
        <v>1.99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125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">
      <c r="A125" s="163">
        <v>102</v>
      </c>
      <c r="B125" s="169" t="s">
        <v>314</v>
      </c>
      <c r="C125" s="202" t="s">
        <v>315</v>
      </c>
      <c r="D125" s="171" t="s">
        <v>124</v>
      </c>
      <c r="E125" s="173">
        <v>0.2215</v>
      </c>
      <c r="F125" s="176"/>
      <c r="G125" s="177">
        <f t="shared" si="42"/>
        <v>0</v>
      </c>
      <c r="H125" s="176"/>
      <c r="I125" s="177">
        <f t="shared" si="43"/>
        <v>0</v>
      </c>
      <c r="J125" s="176"/>
      <c r="K125" s="177">
        <f t="shared" si="44"/>
        <v>0</v>
      </c>
      <c r="L125" s="177">
        <v>21</v>
      </c>
      <c r="M125" s="177">
        <f t="shared" si="45"/>
        <v>0</v>
      </c>
      <c r="N125" s="177">
        <v>3.1099999999999999E-3</v>
      </c>
      <c r="O125" s="177">
        <f t="shared" si="46"/>
        <v>0</v>
      </c>
      <c r="P125" s="177">
        <v>0</v>
      </c>
      <c r="Q125" s="177">
        <f t="shared" si="47"/>
        <v>0</v>
      </c>
      <c r="R125" s="177"/>
      <c r="S125" s="177"/>
      <c r="T125" s="178">
        <v>0</v>
      </c>
      <c r="U125" s="177">
        <f t="shared" si="48"/>
        <v>0</v>
      </c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125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ht="22.5" outlineLevel="1" x14ac:dyDescent="0.2">
      <c r="A126" s="163">
        <v>103</v>
      </c>
      <c r="B126" s="169" t="s">
        <v>316</v>
      </c>
      <c r="C126" s="202" t="s">
        <v>412</v>
      </c>
      <c r="D126" s="171" t="s">
        <v>131</v>
      </c>
      <c r="E126" s="173">
        <v>18.22</v>
      </c>
      <c r="F126" s="176"/>
      <c r="G126" s="177">
        <f t="shared" si="42"/>
        <v>0</v>
      </c>
      <c r="H126" s="176"/>
      <c r="I126" s="177">
        <f t="shared" si="43"/>
        <v>0</v>
      </c>
      <c r="J126" s="176"/>
      <c r="K126" s="177">
        <f t="shared" si="44"/>
        <v>0</v>
      </c>
      <c r="L126" s="177">
        <v>21</v>
      </c>
      <c r="M126" s="177">
        <f t="shared" si="45"/>
        <v>0</v>
      </c>
      <c r="N126" s="177">
        <v>0</v>
      </c>
      <c r="O126" s="177">
        <f t="shared" si="46"/>
        <v>0</v>
      </c>
      <c r="P126" s="177">
        <v>0</v>
      </c>
      <c r="Q126" s="177">
        <f t="shared" si="47"/>
        <v>0</v>
      </c>
      <c r="R126" s="177"/>
      <c r="S126" s="177"/>
      <c r="T126" s="178">
        <v>0.48</v>
      </c>
      <c r="U126" s="177">
        <f t="shared" si="48"/>
        <v>8.75</v>
      </c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125</v>
      </c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>
        <v>104</v>
      </c>
      <c r="B127" s="169" t="s">
        <v>317</v>
      </c>
      <c r="C127" s="202" t="s">
        <v>318</v>
      </c>
      <c r="D127" s="171" t="s">
        <v>131</v>
      </c>
      <c r="E127" s="173">
        <v>36.44</v>
      </c>
      <c r="F127" s="176"/>
      <c r="G127" s="177">
        <f t="shared" si="42"/>
        <v>0</v>
      </c>
      <c r="H127" s="176"/>
      <c r="I127" s="177">
        <f t="shared" si="43"/>
        <v>0</v>
      </c>
      <c r="J127" s="176"/>
      <c r="K127" s="177">
        <f t="shared" si="44"/>
        <v>0</v>
      </c>
      <c r="L127" s="177">
        <v>21</v>
      </c>
      <c r="M127" s="177">
        <f t="shared" si="45"/>
        <v>0</v>
      </c>
      <c r="N127" s="177">
        <v>9.0799999999999995E-3</v>
      </c>
      <c r="O127" s="177">
        <f t="shared" si="46"/>
        <v>0.33</v>
      </c>
      <c r="P127" s="177">
        <v>0</v>
      </c>
      <c r="Q127" s="177">
        <f t="shared" si="47"/>
        <v>0</v>
      </c>
      <c r="R127" s="177"/>
      <c r="S127" s="177"/>
      <c r="T127" s="178">
        <v>0</v>
      </c>
      <c r="U127" s="177">
        <f t="shared" si="48"/>
        <v>0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227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>
        <v>105</v>
      </c>
      <c r="B128" s="169" t="s">
        <v>319</v>
      </c>
      <c r="C128" s="202" t="s">
        <v>320</v>
      </c>
      <c r="D128" s="171" t="s">
        <v>165</v>
      </c>
      <c r="E128" s="173">
        <v>12</v>
      </c>
      <c r="F128" s="176"/>
      <c r="G128" s="177">
        <f t="shared" si="42"/>
        <v>0</v>
      </c>
      <c r="H128" s="176"/>
      <c r="I128" s="177">
        <f t="shared" si="43"/>
        <v>0</v>
      </c>
      <c r="J128" s="176"/>
      <c r="K128" s="177">
        <f t="shared" si="44"/>
        <v>0</v>
      </c>
      <c r="L128" s="177">
        <v>21</v>
      </c>
      <c r="M128" s="177">
        <f t="shared" si="45"/>
        <v>0</v>
      </c>
      <c r="N128" s="177">
        <v>3.3899999999999998E-3</v>
      </c>
      <c r="O128" s="177">
        <f t="shared" si="46"/>
        <v>0.04</v>
      </c>
      <c r="P128" s="177">
        <v>0</v>
      </c>
      <c r="Q128" s="177">
        <f t="shared" si="47"/>
        <v>0</v>
      </c>
      <c r="R128" s="177"/>
      <c r="S128" s="177"/>
      <c r="T128" s="178">
        <v>0.70099999999999996</v>
      </c>
      <c r="U128" s="177">
        <f t="shared" si="48"/>
        <v>8.41</v>
      </c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125</v>
      </c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>
        <v>106</v>
      </c>
      <c r="B129" s="169" t="s">
        <v>321</v>
      </c>
      <c r="C129" s="202" t="s">
        <v>322</v>
      </c>
      <c r="D129" s="171" t="s">
        <v>165</v>
      </c>
      <c r="E129" s="173">
        <v>12</v>
      </c>
      <c r="F129" s="176"/>
      <c r="G129" s="177">
        <f t="shared" si="42"/>
        <v>0</v>
      </c>
      <c r="H129" s="176"/>
      <c r="I129" s="177">
        <f t="shared" si="43"/>
        <v>0</v>
      </c>
      <c r="J129" s="176"/>
      <c r="K129" s="177">
        <f t="shared" si="44"/>
        <v>0</v>
      </c>
      <c r="L129" s="177">
        <v>21</v>
      </c>
      <c r="M129" s="177">
        <f t="shared" si="45"/>
        <v>0</v>
      </c>
      <c r="N129" s="177">
        <v>9.7000000000000003E-3</v>
      </c>
      <c r="O129" s="177">
        <f t="shared" si="46"/>
        <v>0.12</v>
      </c>
      <c r="P129" s="177">
        <v>0</v>
      </c>
      <c r="Q129" s="177">
        <f t="shared" si="47"/>
        <v>0</v>
      </c>
      <c r="R129" s="177"/>
      <c r="S129" s="177"/>
      <c r="T129" s="178">
        <v>0</v>
      </c>
      <c r="U129" s="177">
        <f t="shared" si="48"/>
        <v>0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227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ht="33.75" outlineLevel="1" x14ac:dyDescent="0.2">
      <c r="A130" s="163"/>
      <c r="B130" s="169"/>
      <c r="C130" s="273" t="s">
        <v>323</v>
      </c>
      <c r="D130" s="274"/>
      <c r="E130" s="275"/>
      <c r="F130" s="276"/>
      <c r="G130" s="2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8"/>
      <c r="U130" s="177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324</v>
      </c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5" t="str">
        <f>C130</f>
        <v>madlo O50mm, sloupek O40mm, profil dvoudrážkový O30mm, čtvercový profil 10x10mm, krytka sloupku, spojka madla a sloupku, krytka madla, vnější krytka dvoudrážkového profilu O30mm, sada bočního kotvení do stěny, spodní krytka sloupku.</v>
      </c>
      <c r="BB130" s="162"/>
      <c r="BC130" s="162"/>
      <c r="BD130" s="162"/>
      <c r="BE130" s="162"/>
      <c r="BF130" s="162"/>
      <c r="BG130" s="162"/>
      <c r="BH130" s="162"/>
    </row>
    <row r="131" spans="1:60" x14ac:dyDescent="0.2">
      <c r="A131" s="164" t="s">
        <v>120</v>
      </c>
      <c r="B131" s="170" t="s">
        <v>81</v>
      </c>
      <c r="C131" s="203" t="s">
        <v>82</v>
      </c>
      <c r="D131" s="172"/>
      <c r="E131" s="174"/>
      <c r="F131" s="179"/>
      <c r="G131" s="179">
        <f>SUMIF(AE132:AE137,"&lt;&gt;NOR",G132:G137)</f>
        <v>0</v>
      </c>
      <c r="H131" s="179"/>
      <c r="I131" s="179">
        <f>SUM(I132:I137)</f>
        <v>0</v>
      </c>
      <c r="J131" s="179"/>
      <c r="K131" s="179">
        <f>SUM(K132:K137)</f>
        <v>0</v>
      </c>
      <c r="L131" s="179"/>
      <c r="M131" s="179">
        <f>SUM(M132:M137)</f>
        <v>0</v>
      </c>
      <c r="N131" s="179"/>
      <c r="O131" s="179">
        <f>SUM(O132:O137)</f>
        <v>0.22</v>
      </c>
      <c r="P131" s="179"/>
      <c r="Q131" s="179">
        <f>SUM(Q132:Q137)</f>
        <v>0</v>
      </c>
      <c r="R131" s="179"/>
      <c r="S131" s="179"/>
      <c r="T131" s="180"/>
      <c r="U131" s="179">
        <f>SUM(U132:U137)</f>
        <v>37.75</v>
      </c>
      <c r="AE131" t="s">
        <v>121</v>
      </c>
    </row>
    <row r="132" spans="1:60" ht="22.5" outlineLevel="1" x14ac:dyDescent="0.2">
      <c r="A132" s="163">
        <v>107</v>
      </c>
      <c r="B132" s="169" t="s">
        <v>325</v>
      </c>
      <c r="C132" s="202" t="s">
        <v>326</v>
      </c>
      <c r="D132" s="171" t="s">
        <v>131</v>
      </c>
      <c r="E132" s="173">
        <v>11</v>
      </c>
      <c r="F132" s="176"/>
      <c r="G132" s="177">
        <f t="shared" ref="G132:G137" si="49">ROUND(E132*F132,2)</f>
        <v>0</v>
      </c>
      <c r="H132" s="176"/>
      <c r="I132" s="177">
        <f t="shared" ref="I132:I137" si="50">ROUND(E132*H132,2)</f>
        <v>0</v>
      </c>
      <c r="J132" s="176"/>
      <c r="K132" s="177">
        <f t="shared" ref="K132:K137" si="51">ROUND(E132*J132,2)</f>
        <v>0</v>
      </c>
      <c r="L132" s="177">
        <v>21</v>
      </c>
      <c r="M132" s="177">
        <f t="shared" ref="M132:M137" si="52">G132*(1+L132/100)</f>
        <v>0</v>
      </c>
      <c r="N132" s="177">
        <v>9.0000000000000006E-5</v>
      </c>
      <c r="O132" s="177">
        <f t="shared" ref="O132:O137" si="53">ROUND(E132*N132,2)</f>
        <v>0</v>
      </c>
      <c r="P132" s="177">
        <v>0</v>
      </c>
      <c r="Q132" s="177">
        <f t="shared" ref="Q132:Q137" si="54">ROUND(E132*P132,2)</f>
        <v>0</v>
      </c>
      <c r="R132" s="177"/>
      <c r="S132" s="177"/>
      <c r="T132" s="178">
        <v>7.0000000000000007E-2</v>
      </c>
      <c r="U132" s="177">
        <f t="shared" ref="U132:U137" si="55">ROUND(E132*T132,2)</f>
        <v>0.77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125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63">
        <v>108</v>
      </c>
      <c r="B133" s="169" t="s">
        <v>327</v>
      </c>
      <c r="C133" s="202" t="s">
        <v>413</v>
      </c>
      <c r="D133" s="171" t="s">
        <v>131</v>
      </c>
      <c r="E133" s="173">
        <v>22.83</v>
      </c>
      <c r="F133" s="176"/>
      <c r="G133" s="177">
        <f t="shared" si="49"/>
        <v>0</v>
      </c>
      <c r="H133" s="176"/>
      <c r="I133" s="177">
        <f t="shared" si="50"/>
        <v>0</v>
      </c>
      <c r="J133" s="176"/>
      <c r="K133" s="177">
        <f t="shared" si="51"/>
        <v>0</v>
      </c>
      <c r="L133" s="177">
        <v>21</v>
      </c>
      <c r="M133" s="177">
        <f t="shared" si="52"/>
        <v>0</v>
      </c>
      <c r="N133" s="177">
        <v>9.0000000000000006E-5</v>
      </c>
      <c r="O133" s="177">
        <f t="shared" si="53"/>
        <v>0</v>
      </c>
      <c r="P133" s="177">
        <v>0</v>
      </c>
      <c r="Q133" s="177">
        <f t="shared" si="54"/>
        <v>0</v>
      </c>
      <c r="R133" s="177"/>
      <c r="S133" s="177"/>
      <c r="T133" s="178">
        <v>7.0000000000000007E-2</v>
      </c>
      <c r="U133" s="177">
        <f t="shared" si="55"/>
        <v>1.6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125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ht="22.5" outlineLevel="1" x14ac:dyDescent="0.2">
      <c r="A134" s="163">
        <v>109</v>
      </c>
      <c r="B134" s="169" t="s">
        <v>328</v>
      </c>
      <c r="C134" s="202" t="s">
        <v>329</v>
      </c>
      <c r="D134" s="171" t="s">
        <v>131</v>
      </c>
      <c r="E134" s="173">
        <v>22.834</v>
      </c>
      <c r="F134" s="176"/>
      <c r="G134" s="177">
        <f t="shared" si="49"/>
        <v>0</v>
      </c>
      <c r="H134" s="176"/>
      <c r="I134" s="177">
        <f t="shared" si="50"/>
        <v>0</v>
      </c>
      <c r="J134" s="176"/>
      <c r="K134" s="177">
        <f t="shared" si="51"/>
        <v>0</v>
      </c>
      <c r="L134" s="177">
        <v>21</v>
      </c>
      <c r="M134" s="177">
        <f t="shared" si="52"/>
        <v>0</v>
      </c>
      <c r="N134" s="177">
        <v>8.3300000000000006E-3</v>
      </c>
      <c r="O134" s="177">
        <f t="shared" si="53"/>
        <v>0.19</v>
      </c>
      <c r="P134" s="177">
        <v>0</v>
      </c>
      <c r="Q134" s="177">
        <f t="shared" si="54"/>
        <v>0</v>
      </c>
      <c r="R134" s="177"/>
      <c r="S134" s="177"/>
      <c r="T134" s="178">
        <v>1.2765</v>
      </c>
      <c r="U134" s="177">
        <f t="shared" si="55"/>
        <v>29.15</v>
      </c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125</v>
      </c>
      <c r="AF134" s="162"/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ht="22.5" outlineLevel="1" x14ac:dyDescent="0.2">
      <c r="A135" s="163">
        <v>110</v>
      </c>
      <c r="B135" s="169" t="s">
        <v>330</v>
      </c>
      <c r="C135" s="202" t="s">
        <v>331</v>
      </c>
      <c r="D135" s="171" t="s">
        <v>165</v>
      </c>
      <c r="E135" s="173">
        <v>4.8</v>
      </c>
      <c r="F135" s="176"/>
      <c r="G135" s="177">
        <f t="shared" si="49"/>
        <v>0</v>
      </c>
      <c r="H135" s="176"/>
      <c r="I135" s="177">
        <f t="shared" si="50"/>
        <v>0</v>
      </c>
      <c r="J135" s="176"/>
      <c r="K135" s="177">
        <f t="shared" si="51"/>
        <v>0</v>
      </c>
      <c r="L135" s="177">
        <v>21</v>
      </c>
      <c r="M135" s="177">
        <f t="shared" si="52"/>
        <v>0</v>
      </c>
      <c r="N135" s="177">
        <v>0</v>
      </c>
      <c r="O135" s="177">
        <f t="shared" si="53"/>
        <v>0</v>
      </c>
      <c r="P135" s="177">
        <v>0</v>
      </c>
      <c r="Q135" s="177">
        <f t="shared" si="54"/>
        <v>0</v>
      </c>
      <c r="R135" s="177"/>
      <c r="S135" s="177"/>
      <c r="T135" s="178">
        <v>0.33589999999999998</v>
      </c>
      <c r="U135" s="177">
        <f t="shared" si="55"/>
        <v>1.61</v>
      </c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 t="s">
        <v>125</v>
      </c>
      <c r="AF135" s="162"/>
      <c r="AG135" s="162"/>
      <c r="AH135" s="162"/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outlineLevel="1" x14ac:dyDescent="0.2">
      <c r="A136" s="163">
        <v>111</v>
      </c>
      <c r="B136" s="169" t="s">
        <v>332</v>
      </c>
      <c r="C136" s="202" t="s">
        <v>414</v>
      </c>
      <c r="D136" s="171" t="s">
        <v>165</v>
      </c>
      <c r="E136" s="173">
        <v>6.9</v>
      </c>
      <c r="F136" s="176"/>
      <c r="G136" s="177">
        <f t="shared" si="49"/>
        <v>0</v>
      </c>
      <c r="H136" s="176"/>
      <c r="I136" s="177">
        <f t="shared" si="50"/>
        <v>0</v>
      </c>
      <c r="J136" s="176"/>
      <c r="K136" s="177">
        <f t="shared" si="51"/>
        <v>0</v>
      </c>
      <c r="L136" s="177">
        <v>21</v>
      </c>
      <c r="M136" s="177">
        <f t="shared" si="52"/>
        <v>0</v>
      </c>
      <c r="N136" s="177">
        <v>2.97E-3</v>
      </c>
      <c r="O136" s="177">
        <f t="shared" si="53"/>
        <v>0.02</v>
      </c>
      <c r="P136" s="177">
        <v>0</v>
      </c>
      <c r="Q136" s="177">
        <f t="shared" si="54"/>
        <v>0</v>
      </c>
      <c r="R136" s="177"/>
      <c r="S136" s="177"/>
      <c r="T136" s="178">
        <v>0.29399999999999998</v>
      </c>
      <c r="U136" s="177">
        <f t="shared" si="55"/>
        <v>2.0299999999999998</v>
      </c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 t="s">
        <v>125</v>
      </c>
      <c r="AF136" s="162"/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">
      <c r="A137" s="163">
        <v>112</v>
      </c>
      <c r="B137" s="169" t="s">
        <v>333</v>
      </c>
      <c r="C137" s="202" t="s">
        <v>415</v>
      </c>
      <c r="D137" s="171" t="s">
        <v>165</v>
      </c>
      <c r="E137" s="173">
        <v>9.8000000000000007</v>
      </c>
      <c r="F137" s="176"/>
      <c r="G137" s="177">
        <f t="shared" si="49"/>
        <v>0</v>
      </c>
      <c r="H137" s="176"/>
      <c r="I137" s="177">
        <f t="shared" si="50"/>
        <v>0</v>
      </c>
      <c r="J137" s="176"/>
      <c r="K137" s="177">
        <f t="shared" si="51"/>
        <v>0</v>
      </c>
      <c r="L137" s="177">
        <v>21</v>
      </c>
      <c r="M137" s="177">
        <f t="shared" si="52"/>
        <v>0</v>
      </c>
      <c r="N137" s="177">
        <v>1.4300000000000001E-3</v>
      </c>
      <c r="O137" s="177">
        <f t="shared" si="53"/>
        <v>0.01</v>
      </c>
      <c r="P137" s="177">
        <v>0</v>
      </c>
      <c r="Q137" s="177">
        <f t="shared" si="54"/>
        <v>0</v>
      </c>
      <c r="R137" s="177"/>
      <c r="S137" s="177"/>
      <c r="T137" s="178">
        <v>0.26400000000000001</v>
      </c>
      <c r="U137" s="177">
        <f t="shared" si="55"/>
        <v>2.59</v>
      </c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125</v>
      </c>
      <c r="AF137" s="162"/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x14ac:dyDescent="0.2">
      <c r="A138" s="164" t="s">
        <v>120</v>
      </c>
      <c r="B138" s="170" t="s">
        <v>83</v>
      </c>
      <c r="C138" s="203" t="s">
        <v>84</v>
      </c>
      <c r="D138" s="172"/>
      <c r="E138" s="174"/>
      <c r="F138" s="179"/>
      <c r="G138" s="179">
        <f>SUMIF(AE139:AE151,"&lt;&gt;NOR",G139:G151)</f>
        <v>0</v>
      </c>
      <c r="H138" s="179"/>
      <c r="I138" s="179">
        <f>SUM(I139:I151)</f>
        <v>0</v>
      </c>
      <c r="J138" s="179"/>
      <c r="K138" s="179">
        <f>SUM(K139:K151)</f>
        <v>0</v>
      </c>
      <c r="L138" s="179"/>
      <c r="M138" s="179">
        <f>SUM(M139:M151)</f>
        <v>0</v>
      </c>
      <c r="N138" s="179"/>
      <c r="O138" s="179">
        <f>SUM(O139:O151)</f>
        <v>0.88</v>
      </c>
      <c r="P138" s="179"/>
      <c r="Q138" s="179">
        <f>SUM(Q139:Q151)</f>
        <v>0</v>
      </c>
      <c r="R138" s="179"/>
      <c r="S138" s="179"/>
      <c r="T138" s="180"/>
      <c r="U138" s="179">
        <f>SUM(U139:U151)</f>
        <v>41.87</v>
      </c>
      <c r="AE138" t="s">
        <v>121</v>
      </c>
    </row>
    <row r="139" spans="1:60" outlineLevel="1" x14ac:dyDescent="0.2">
      <c r="A139" s="163">
        <v>113</v>
      </c>
      <c r="B139" s="169" t="s">
        <v>334</v>
      </c>
      <c r="C139" s="202" t="s">
        <v>335</v>
      </c>
      <c r="D139" s="171" t="s">
        <v>146</v>
      </c>
      <c r="E139" s="173">
        <v>1</v>
      </c>
      <c r="F139" s="176"/>
      <c r="G139" s="177">
        <f t="shared" ref="G139:G151" si="56">ROUND(E139*F139,2)</f>
        <v>0</v>
      </c>
      <c r="H139" s="176"/>
      <c r="I139" s="177">
        <f t="shared" ref="I139:I151" si="57">ROUND(E139*H139,2)</f>
        <v>0</v>
      </c>
      <c r="J139" s="176"/>
      <c r="K139" s="177">
        <f t="shared" ref="K139:K151" si="58">ROUND(E139*J139,2)</f>
        <v>0</v>
      </c>
      <c r="L139" s="177">
        <v>21</v>
      </c>
      <c r="M139" s="177">
        <f t="shared" ref="M139:M151" si="59">G139*(1+L139/100)</f>
        <v>0</v>
      </c>
      <c r="N139" s="177">
        <v>0</v>
      </c>
      <c r="O139" s="177">
        <f t="shared" ref="O139:O151" si="60">ROUND(E139*N139,2)</f>
        <v>0</v>
      </c>
      <c r="P139" s="177">
        <v>1.8E-3</v>
      </c>
      <c r="Q139" s="177">
        <f t="shared" ref="Q139:Q151" si="61">ROUND(E139*P139,2)</f>
        <v>0</v>
      </c>
      <c r="R139" s="177"/>
      <c r="S139" s="177"/>
      <c r="T139" s="178">
        <v>0.11</v>
      </c>
      <c r="U139" s="177">
        <f t="shared" ref="U139:U151" si="62">ROUND(E139*T139,2)</f>
        <v>0.11</v>
      </c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125</v>
      </c>
      <c r="AF139" s="162"/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outlineLevel="1" x14ac:dyDescent="0.2">
      <c r="A140" s="163">
        <v>114</v>
      </c>
      <c r="B140" s="169" t="s">
        <v>336</v>
      </c>
      <c r="C140" s="202" t="s">
        <v>337</v>
      </c>
      <c r="D140" s="171" t="s">
        <v>146</v>
      </c>
      <c r="E140" s="173">
        <v>2</v>
      </c>
      <c r="F140" s="176"/>
      <c r="G140" s="177">
        <f t="shared" si="56"/>
        <v>0</v>
      </c>
      <c r="H140" s="176"/>
      <c r="I140" s="177">
        <f t="shared" si="57"/>
        <v>0</v>
      </c>
      <c r="J140" s="176"/>
      <c r="K140" s="177">
        <f t="shared" si="58"/>
        <v>0</v>
      </c>
      <c r="L140" s="177">
        <v>21</v>
      </c>
      <c r="M140" s="177">
        <f t="shared" si="59"/>
        <v>0</v>
      </c>
      <c r="N140" s="177">
        <v>0</v>
      </c>
      <c r="O140" s="177">
        <f t="shared" si="60"/>
        <v>0</v>
      </c>
      <c r="P140" s="177">
        <v>0</v>
      </c>
      <c r="Q140" s="177">
        <f t="shared" si="61"/>
        <v>0</v>
      </c>
      <c r="R140" s="177"/>
      <c r="S140" s="177"/>
      <c r="T140" s="178">
        <v>1.45</v>
      </c>
      <c r="U140" s="177">
        <f t="shared" si="62"/>
        <v>2.9</v>
      </c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 t="s">
        <v>125</v>
      </c>
      <c r="AF140" s="162"/>
      <c r="AG140" s="162"/>
      <c r="AH140" s="162"/>
      <c r="AI140" s="162"/>
      <c r="AJ140" s="162"/>
      <c r="AK140" s="162"/>
      <c r="AL140" s="162"/>
      <c r="AM140" s="162"/>
      <c r="AN140" s="162"/>
      <c r="AO140" s="162"/>
      <c r="AP140" s="162"/>
      <c r="AQ140" s="162"/>
      <c r="AR140" s="162"/>
      <c r="AS140" s="162"/>
      <c r="AT140" s="162"/>
      <c r="AU140" s="162"/>
      <c r="AV140" s="162"/>
      <c r="AW140" s="162"/>
      <c r="AX140" s="162"/>
      <c r="AY140" s="162"/>
      <c r="AZ140" s="162"/>
      <c r="BA140" s="162"/>
      <c r="BB140" s="162"/>
      <c r="BC140" s="162"/>
      <c r="BD140" s="162"/>
      <c r="BE140" s="162"/>
      <c r="BF140" s="162"/>
      <c r="BG140" s="162"/>
      <c r="BH140" s="162"/>
    </row>
    <row r="141" spans="1:60" outlineLevel="1" x14ac:dyDescent="0.2">
      <c r="A141" s="163">
        <v>115</v>
      </c>
      <c r="B141" s="169" t="s">
        <v>338</v>
      </c>
      <c r="C141" s="202" t="s">
        <v>339</v>
      </c>
      <c r="D141" s="171" t="s">
        <v>146</v>
      </c>
      <c r="E141" s="173">
        <v>1</v>
      </c>
      <c r="F141" s="176"/>
      <c r="G141" s="177">
        <f t="shared" si="56"/>
        <v>0</v>
      </c>
      <c r="H141" s="176"/>
      <c r="I141" s="177">
        <f t="shared" si="57"/>
        <v>0</v>
      </c>
      <c r="J141" s="176"/>
      <c r="K141" s="177">
        <f t="shared" si="58"/>
        <v>0</v>
      </c>
      <c r="L141" s="177">
        <v>21</v>
      </c>
      <c r="M141" s="177">
        <f t="shared" si="59"/>
        <v>0</v>
      </c>
      <c r="N141" s="177">
        <v>1.4500000000000001E-2</v>
      </c>
      <c r="O141" s="177">
        <f t="shared" si="60"/>
        <v>0.01</v>
      </c>
      <c r="P141" s="177">
        <v>0</v>
      </c>
      <c r="Q141" s="177">
        <f t="shared" si="61"/>
        <v>0</v>
      </c>
      <c r="R141" s="177"/>
      <c r="S141" s="177"/>
      <c r="T141" s="178">
        <v>0</v>
      </c>
      <c r="U141" s="177">
        <f t="shared" si="62"/>
        <v>0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227</v>
      </c>
      <c r="AF141" s="162"/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ht="22.5" outlineLevel="1" x14ac:dyDescent="0.2">
      <c r="A142" s="163">
        <v>116</v>
      </c>
      <c r="B142" s="169" t="s">
        <v>340</v>
      </c>
      <c r="C142" s="202" t="s">
        <v>416</v>
      </c>
      <c r="D142" s="171" t="s">
        <v>146</v>
      </c>
      <c r="E142" s="173">
        <v>1</v>
      </c>
      <c r="F142" s="176"/>
      <c r="G142" s="177">
        <f t="shared" si="56"/>
        <v>0</v>
      </c>
      <c r="H142" s="176"/>
      <c r="I142" s="177">
        <f t="shared" si="57"/>
        <v>0</v>
      </c>
      <c r="J142" s="176"/>
      <c r="K142" s="177">
        <f t="shared" si="58"/>
        <v>0</v>
      </c>
      <c r="L142" s="177">
        <v>21</v>
      </c>
      <c r="M142" s="177">
        <f t="shared" si="59"/>
        <v>0</v>
      </c>
      <c r="N142" s="177">
        <v>1.9E-2</v>
      </c>
      <c r="O142" s="177">
        <f t="shared" si="60"/>
        <v>0.02</v>
      </c>
      <c r="P142" s="177">
        <v>0</v>
      </c>
      <c r="Q142" s="177">
        <f t="shared" si="61"/>
        <v>0</v>
      </c>
      <c r="R142" s="177"/>
      <c r="S142" s="177"/>
      <c r="T142" s="178">
        <v>0</v>
      </c>
      <c r="U142" s="177">
        <f t="shared" si="62"/>
        <v>0</v>
      </c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227</v>
      </c>
      <c r="AF142" s="162"/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outlineLevel="1" x14ac:dyDescent="0.2">
      <c r="A143" s="163">
        <v>117</v>
      </c>
      <c r="B143" s="169" t="s">
        <v>341</v>
      </c>
      <c r="C143" s="202" t="s">
        <v>417</v>
      </c>
      <c r="D143" s="171" t="s">
        <v>146</v>
      </c>
      <c r="E143" s="173">
        <v>2</v>
      </c>
      <c r="F143" s="176"/>
      <c r="G143" s="177">
        <f t="shared" si="56"/>
        <v>0</v>
      </c>
      <c r="H143" s="176"/>
      <c r="I143" s="177">
        <f t="shared" si="57"/>
        <v>0</v>
      </c>
      <c r="J143" s="176"/>
      <c r="K143" s="177">
        <f t="shared" si="58"/>
        <v>0</v>
      </c>
      <c r="L143" s="177">
        <v>21</v>
      </c>
      <c r="M143" s="177">
        <f t="shared" si="59"/>
        <v>0</v>
      </c>
      <c r="N143" s="177">
        <v>2.1000000000000001E-2</v>
      </c>
      <c r="O143" s="177">
        <f t="shared" si="60"/>
        <v>0.04</v>
      </c>
      <c r="P143" s="177">
        <v>0</v>
      </c>
      <c r="Q143" s="177">
        <f t="shared" si="61"/>
        <v>0</v>
      </c>
      <c r="R143" s="177"/>
      <c r="S143" s="177"/>
      <c r="T143" s="178">
        <v>0</v>
      </c>
      <c r="U143" s="177">
        <f t="shared" si="62"/>
        <v>0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227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outlineLevel="1" x14ac:dyDescent="0.2">
      <c r="A144" s="163">
        <v>118</v>
      </c>
      <c r="B144" s="169" t="s">
        <v>342</v>
      </c>
      <c r="C144" s="202" t="s">
        <v>418</v>
      </c>
      <c r="D144" s="171" t="s">
        <v>146</v>
      </c>
      <c r="E144" s="173">
        <v>1</v>
      </c>
      <c r="F144" s="176"/>
      <c r="G144" s="177">
        <f t="shared" si="56"/>
        <v>0</v>
      </c>
      <c r="H144" s="176"/>
      <c r="I144" s="177">
        <f t="shared" si="57"/>
        <v>0</v>
      </c>
      <c r="J144" s="176"/>
      <c r="K144" s="177">
        <f t="shared" si="58"/>
        <v>0</v>
      </c>
      <c r="L144" s="177">
        <v>21</v>
      </c>
      <c r="M144" s="177">
        <f t="shared" si="59"/>
        <v>0</v>
      </c>
      <c r="N144" s="177">
        <v>1.4999999999999999E-2</v>
      </c>
      <c r="O144" s="177">
        <f t="shared" si="60"/>
        <v>0.02</v>
      </c>
      <c r="P144" s="177">
        <v>0</v>
      </c>
      <c r="Q144" s="177">
        <f t="shared" si="61"/>
        <v>0</v>
      </c>
      <c r="R144" s="177"/>
      <c r="S144" s="177"/>
      <c r="T144" s="178">
        <v>0</v>
      </c>
      <c r="U144" s="177">
        <f t="shared" si="62"/>
        <v>0</v>
      </c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 t="s">
        <v>227</v>
      </c>
      <c r="AF144" s="162"/>
      <c r="AG144" s="162"/>
      <c r="AH144" s="162"/>
      <c r="AI144" s="162"/>
      <c r="AJ144" s="162"/>
      <c r="AK144" s="162"/>
      <c r="AL144" s="162"/>
      <c r="AM144" s="162"/>
      <c r="AN144" s="162"/>
      <c r="AO144" s="162"/>
      <c r="AP144" s="162"/>
      <c r="AQ144" s="162"/>
      <c r="AR144" s="162"/>
      <c r="AS144" s="162"/>
      <c r="AT144" s="162"/>
      <c r="AU144" s="162"/>
      <c r="AV144" s="162"/>
      <c r="AW144" s="162"/>
      <c r="AX144" s="162"/>
      <c r="AY144" s="162"/>
      <c r="AZ144" s="162"/>
      <c r="BA144" s="162"/>
      <c r="BB144" s="162"/>
      <c r="BC144" s="162"/>
      <c r="BD144" s="162"/>
      <c r="BE144" s="162"/>
      <c r="BF144" s="162"/>
      <c r="BG144" s="162"/>
      <c r="BH144" s="162"/>
    </row>
    <row r="145" spans="1:60" outlineLevel="1" x14ac:dyDescent="0.2">
      <c r="A145" s="163">
        <v>119</v>
      </c>
      <c r="B145" s="169" t="s">
        <v>343</v>
      </c>
      <c r="C145" s="202" t="s">
        <v>344</v>
      </c>
      <c r="D145" s="171" t="s">
        <v>165</v>
      </c>
      <c r="E145" s="173">
        <v>16.02</v>
      </c>
      <c r="F145" s="176"/>
      <c r="G145" s="177">
        <f t="shared" si="56"/>
        <v>0</v>
      </c>
      <c r="H145" s="176"/>
      <c r="I145" s="177">
        <f t="shared" si="57"/>
        <v>0</v>
      </c>
      <c r="J145" s="176"/>
      <c r="K145" s="177">
        <f t="shared" si="58"/>
        <v>0</v>
      </c>
      <c r="L145" s="177">
        <v>21</v>
      </c>
      <c r="M145" s="177">
        <f t="shared" si="59"/>
        <v>0</v>
      </c>
      <c r="N145" s="177">
        <v>6.0000000000000002E-5</v>
      </c>
      <c r="O145" s="177">
        <f t="shared" si="60"/>
        <v>0</v>
      </c>
      <c r="P145" s="177">
        <v>0</v>
      </c>
      <c r="Q145" s="177">
        <f t="shared" si="61"/>
        <v>0</v>
      </c>
      <c r="R145" s="177"/>
      <c r="S145" s="177"/>
      <c r="T145" s="178">
        <v>0.46800000000000003</v>
      </c>
      <c r="U145" s="177">
        <f t="shared" si="62"/>
        <v>7.5</v>
      </c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125</v>
      </c>
      <c r="AF145" s="162"/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ht="22.5" outlineLevel="1" x14ac:dyDescent="0.2">
      <c r="A146" s="163">
        <v>120</v>
      </c>
      <c r="B146" s="169" t="s">
        <v>345</v>
      </c>
      <c r="C146" s="202" t="s">
        <v>346</v>
      </c>
      <c r="D146" s="171" t="s">
        <v>146</v>
      </c>
      <c r="E146" s="173">
        <v>2</v>
      </c>
      <c r="F146" s="176"/>
      <c r="G146" s="177">
        <f t="shared" si="56"/>
        <v>0</v>
      </c>
      <c r="H146" s="176"/>
      <c r="I146" s="177">
        <f t="shared" si="57"/>
        <v>0</v>
      </c>
      <c r="J146" s="176"/>
      <c r="K146" s="177">
        <f t="shared" si="58"/>
        <v>0</v>
      </c>
      <c r="L146" s="177">
        <v>21</v>
      </c>
      <c r="M146" s="177">
        <f t="shared" si="59"/>
        <v>0</v>
      </c>
      <c r="N146" s="177">
        <v>1.7000000000000001E-2</v>
      </c>
      <c r="O146" s="177">
        <f t="shared" si="60"/>
        <v>0.03</v>
      </c>
      <c r="P146" s="177">
        <v>0</v>
      </c>
      <c r="Q146" s="177">
        <f t="shared" si="61"/>
        <v>0</v>
      </c>
      <c r="R146" s="177"/>
      <c r="S146" s="177"/>
      <c r="T146" s="178">
        <v>0</v>
      </c>
      <c r="U146" s="177">
        <f t="shared" si="62"/>
        <v>0</v>
      </c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227</v>
      </c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ht="22.5" outlineLevel="1" x14ac:dyDescent="0.2">
      <c r="A147" s="163">
        <v>121</v>
      </c>
      <c r="B147" s="169" t="s">
        <v>347</v>
      </c>
      <c r="C147" s="202" t="s">
        <v>348</v>
      </c>
      <c r="D147" s="171" t="s">
        <v>146</v>
      </c>
      <c r="E147" s="173">
        <v>2</v>
      </c>
      <c r="F147" s="176"/>
      <c r="G147" s="177">
        <f t="shared" si="56"/>
        <v>0</v>
      </c>
      <c r="H147" s="176"/>
      <c r="I147" s="177">
        <f t="shared" si="57"/>
        <v>0</v>
      </c>
      <c r="J147" s="176"/>
      <c r="K147" s="177">
        <f t="shared" si="58"/>
        <v>0</v>
      </c>
      <c r="L147" s="177">
        <v>21</v>
      </c>
      <c r="M147" s="177">
        <f t="shared" si="59"/>
        <v>0</v>
      </c>
      <c r="N147" s="177">
        <v>0.08</v>
      </c>
      <c r="O147" s="177">
        <f t="shared" si="60"/>
        <v>0.16</v>
      </c>
      <c r="P147" s="177">
        <v>0</v>
      </c>
      <c r="Q147" s="177">
        <f t="shared" si="61"/>
        <v>0</v>
      </c>
      <c r="R147" s="177"/>
      <c r="S147" s="177"/>
      <c r="T147" s="178">
        <v>0</v>
      </c>
      <c r="U147" s="177">
        <f t="shared" si="62"/>
        <v>0</v>
      </c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227</v>
      </c>
      <c r="AF147" s="162"/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outlineLevel="1" x14ac:dyDescent="0.2">
      <c r="A148" s="163">
        <v>122</v>
      </c>
      <c r="B148" s="169" t="s">
        <v>349</v>
      </c>
      <c r="C148" s="202" t="s">
        <v>350</v>
      </c>
      <c r="D148" s="171" t="s">
        <v>131</v>
      </c>
      <c r="E148" s="173">
        <v>2.3872</v>
      </c>
      <c r="F148" s="176"/>
      <c r="G148" s="177">
        <f t="shared" si="56"/>
        <v>0</v>
      </c>
      <c r="H148" s="176"/>
      <c r="I148" s="177">
        <f t="shared" si="57"/>
        <v>0</v>
      </c>
      <c r="J148" s="176"/>
      <c r="K148" s="177">
        <f t="shared" si="58"/>
        <v>0</v>
      </c>
      <c r="L148" s="177">
        <v>21</v>
      </c>
      <c r="M148" s="177">
        <f t="shared" si="59"/>
        <v>0</v>
      </c>
      <c r="N148" s="177">
        <v>2.9999999999999997E-4</v>
      </c>
      <c r="O148" s="177">
        <f t="shared" si="60"/>
        <v>0</v>
      </c>
      <c r="P148" s="177">
        <v>0</v>
      </c>
      <c r="Q148" s="177">
        <f t="shared" si="61"/>
        <v>0</v>
      </c>
      <c r="R148" s="177"/>
      <c r="S148" s="177"/>
      <c r="T148" s="178">
        <v>0.504</v>
      </c>
      <c r="U148" s="177">
        <f t="shared" si="62"/>
        <v>1.2</v>
      </c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125</v>
      </c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outlineLevel="1" x14ac:dyDescent="0.2">
      <c r="A149" s="163">
        <v>123</v>
      </c>
      <c r="B149" s="169" t="s">
        <v>351</v>
      </c>
      <c r="C149" s="202" t="s">
        <v>352</v>
      </c>
      <c r="D149" s="171" t="s">
        <v>131</v>
      </c>
      <c r="E149" s="173">
        <v>51.93</v>
      </c>
      <c r="F149" s="176"/>
      <c r="G149" s="177">
        <f t="shared" si="56"/>
        <v>0</v>
      </c>
      <c r="H149" s="176"/>
      <c r="I149" s="177">
        <f t="shared" si="57"/>
        <v>0</v>
      </c>
      <c r="J149" s="176"/>
      <c r="K149" s="177">
        <f t="shared" si="58"/>
        <v>0</v>
      </c>
      <c r="L149" s="177">
        <v>21</v>
      </c>
      <c r="M149" s="177">
        <f t="shared" si="59"/>
        <v>0</v>
      </c>
      <c r="N149" s="177">
        <v>1.9000000000000001E-4</v>
      </c>
      <c r="O149" s="177">
        <f t="shared" si="60"/>
        <v>0.01</v>
      </c>
      <c r="P149" s="177">
        <v>0</v>
      </c>
      <c r="Q149" s="177">
        <f t="shared" si="61"/>
        <v>0</v>
      </c>
      <c r="R149" s="177"/>
      <c r="S149" s="177"/>
      <c r="T149" s="178">
        <v>0.55300000000000005</v>
      </c>
      <c r="U149" s="177">
        <f t="shared" si="62"/>
        <v>28.72</v>
      </c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125</v>
      </c>
      <c r="AF149" s="162"/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">
      <c r="A150" s="163">
        <v>124</v>
      </c>
      <c r="B150" s="169" t="s">
        <v>353</v>
      </c>
      <c r="C150" s="202" t="s">
        <v>354</v>
      </c>
      <c r="D150" s="171" t="s">
        <v>131</v>
      </c>
      <c r="E150" s="173">
        <v>1.256</v>
      </c>
      <c r="F150" s="176"/>
      <c r="G150" s="177">
        <f t="shared" si="56"/>
        <v>0</v>
      </c>
      <c r="H150" s="176"/>
      <c r="I150" s="177">
        <f t="shared" si="57"/>
        <v>0</v>
      </c>
      <c r="J150" s="176"/>
      <c r="K150" s="177">
        <f t="shared" si="58"/>
        <v>0</v>
      </c>
      <c r="L150" s="177">
        <v>21</v>
      </c>
      <c r="M150" s="177">
        <f t="shared" si="59"/>
        <v>0</v>
      </c>
      <c r="N150" s="177">
        <v>1.6000000000000001E-4</v>
      </c>
      <c r="O150" s="177">
        <f t="shared" si="60"/>
        <v>0</v>
      </c>
      <c r="P150" s="177">
        <v>0</v>
      </c>
      <c r="Q150" s="177">
        <f t="shared" si="61"/>
        <v>0</v>
      </c>
      <c r="R150" s="177"/>
      <c r="S150" s="177"/>
      <c r="T150" s="178">
        <v>1.145</v>
      </c>
      <c r="U150" s="177">
        <f t="shared" si="62"/>
        <v>1.44</v>
      </c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125</v>
      </c>
      <c r="AF150" s="162"/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outlineLevel="1" x14ac:dyDescent="0.2">
      <c r="A151" s="163">
        <v>125</v>
      </c>
      <c r="B151" s="169" t="s">
        <v>355</v>
      </c>
      <c r="C151" s="202" t="s">
        <v>356</v>
      </c>
      <c r="D151" s="171" t="s">
        <v>131</v>
      </c>
      <c r="E151" s="173">
        <v>59.748899999999999</v>
      </c>
      <c r="F151" s="176"/>
      <c r="G151" s="177">
        <f t="shared" si="56"/>
        <v>0</v>
      </c>
      <c r="H151" s="176"/>
      <c r="I151" s="177">
        <f t="shared" si="57"/>
        <v>0</v>
      </c>
      <c r="J151" s="176"/>
      <c r="K151" s="177">
        <f t="shared" si="58"/>
        <v>0</v>
      </c>
      <c r="L151" s="177">
        <v>21</v>
      </c>
      <c r="M151" s="177">
        <f t="shared" si="59"/>
        <v>0</v>
      </c>
      <c r="N151" s="177">
        <v>9.7999999999999997E-3</v>
      </c>
      <c r="O151" s="177">
        <f t="shared" si="60"/>
        <v>0.59</v>
      </c>
      <c r="P151" s="177">
        <v>0</v>
      </c>
      <c r="Q151" s="177">
        <f t="shared" si="61"/>
        <v>0</v>
      </c>
      <c r="R151" s="177"/>
      <c r="S151" s="177"/>
      <c r="T151" s="178">
        <v>0</v>
      </c>
      <c r="U151" s="177">
        <f t="shared" si="62"/>
        <v>0</v>
      </c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 t="s">
        <v>227</v>
      </c>
      <c r="AF151" s="162"/>
      <c r="AG151" s="162"/>
      <c r="AH151" s="162"/>
      <c r="AI151" s="162"/>
      <c r="AJ151" s="162"/>
      <c r="AK151" s="162"/>
      <c r="AL151" s="162"/>
      <c r="AM151" s="162"/>
      <c r="AN151" s="162"/>
      <c r="AO151" s="162"/>
      <c r="AP151" s="162"/>
      <c r="AQ151" s="162"/>
      <c r="AR151" s="162"/>
      <c r="AS151" s="162"/>
      <c r="AT151" s="162"/>
      <c r="AU151" s="162"/>
      <c r="AV151" s="162"/>
      <c r="AW151" s="162"/>
      <c r="AX151" s="162"/>
      <c r="AY151" s="162"/>
      <c r="AZ151" s="162"/>
      <c r="BA151" s="162"/>
      <c r="BB151" s="162"/>
      <c r="BC151" s="162"/>
      <c r="BD151" s="162"/>
      <c r="BE151" s="162"/>
      <c r="BF151" s="162"/>
      <c r="BG151" s="162"/>
      <c r="BH151" s="162"/>
    </row>
    <row r="152" spans="1:60" x14ac:dyDescent="0.2">
      <c r="A152" s="164" t="s">
        <v>120</v>
      </c>
      <c r="B152" s="170" t="s">
        <v>85</v>
      </c>
      <c r="C152" s="203" t="s">
        <v>86</v>
      </c>
      <c r="D152" s="172"/>
      <c r="E152" s="174"/>
      <c r="F152" s="179"/>
      <c r="G152" s="179">
        <f>SUMIF(AE153:AE158,"&lt;&gt;NOR",G153:G158)</f>
        <v>0</v>
      </c>
      <c r="H152" s="179"/>
      <c r="I152" s="179">
        <f>SUM(I153:I158)</f>
        <v>0</v>
      </c>
      <c r="J152" s="179"/>
      <c r="K152" s="179">
        <f>SUM(K153:K158)</f>
        <v>0</v>
      </c>
      <c r="L152" s="179"/>
      <c r="M152" s="179">
        <f>SUM(M153:M158)</f>
        <v>0</v>
      </c>
      <c r="N152" s="179"/>
      <c r="O152" s="179">
        <f>SUM(O153:O158)</f>
        <v>0.2</v>
      </c>
      <c r="P152" s="179"/>
      <c r="Q152" s="179">
        <f>SUM(Q153:Q158)</f>
        <v>0</v>
      </c>
      <c r="R152" s="179"/>
      <c r="S152" s="179"/>
      <c r="T152" s="180"/>
      <c r="U152" s="179">
        <f>SUM(U153:U158)</f>
        <v>9.43</v>
      </c>
      <c r="AE152" t="s">
        <v>121</v>
      </c>
    </row>
    <row r="153" spans="1:60" outlineLevel="1" x14ac:dyDescent="0.2">
      <c r="A153" s="163">
        <v>126</v>
      </c>
      <c r="B153" s="169" t="s">
        <v>357</v>
      </c>
      <c r="C153" s="202" t="s">
        <v>419</v>
      </c>
      <c r="D153" s="171" t="s">
        <v>131</v>
      </c>
      <c r="E153" s="173">
        <v>7.8</v>
      </c>
      <c r="F153" s="176"/>
      <c r="G153" s="177">
        <f t="shared" ref="G153:G158" si="63">ROUND(E153*F153,2)</f>
        <v>0</v>
      </c>
      <c r="H153" s="176"/>
      <c r="I153" s="177">
        <f t="shared" ref="I153:I158" si="64">ROUND(E153*H153,2)</f>
        <v>0</v>
      </c>
      <c r="J153" s="176"/>
      <c r="K153" s="177">
        <f t="shared" ref="K153:K158" si="65">ROUND(E153*J153,2)</f>
        <v>0</v>
      </c>
      <c r="L153" s="177">
        <v>21</v>
      </c>
      <c r="M153" s="177">
        <f t="shared" ref="M153:M158" si="66">G153*(1+L153/100)</f>
        <v>0</v>
      </c>
      <c r="N153" s="177">
        <v>2.1000000000000001E-4</v>
      </c>
      <c r="O153" s="177">
        <f t="shared" ref="O153:O158" si="67">ROUND(E153*N153,2)</f>
        <v>0</v>
      </c>
      <c r="P153" s="177">
        <v>0</v>
      </c>
      <c r="Q153" s="177">
        <f t="shared" ref="Q153:Q158" si="68">ROUND(E153*P153,2)</f>
        <v>0</v>
      </c>
      <c r="R153" s="177"/>
      <c r="S153" s="177"/>
      <c r="T153" s="178">
        <v>0.05</v>
      </c>
      <c r="U153" s="177">
        <f t="shared" ref="U153:U158" si="69">ROUND(E153*T153,2)</f>
        <v>0.39</v>
      </c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125</v>
      </c>
      <c r="AF153" s="162"/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ht="22.5" outlineLevel="1" x14ac:dyDescent="0.2">
      <c r="A154" s="163">
        <v>127</v>
      </c>
      <c r="B154" s="169" t="s">
        <v>358</v>
      </c>
      <c r="C154" s="202" t="s">
        <v>420</v>
      </c>
      <c r="D154" s="171" t="s">
        <v>131</v>
      </c>
      <c r="E154" s="173">
        <v>7.8</v>
      </c>
      <c r="F154" s="176"/>
      <c r="G154" s="177">
        <f t="shared" si="63"/>
        <v>0</v>
      </c>
      <c r="H154" s="176"/>
      <c r="I154" s="177">
        <f t="shared" si="64"/>
        <v>0</v>
      </c>
      <c r="J154" s="176"/>
      <c r="K154" s="177">
        <f t="shared" si="65"/>
        <v>0</v>
      </c>
      <c r="L154" s="177">
        <v>21</v>
      </c>
      <c r="M154" s="177">
        <f t="shared" si="66"/>
        <v>0</v>
      </c>
      <c r="N154" s="177">
        <v>3.8999999999999998E-3</v>
      </c>
      <c r="O154" s="177">
        <f t="shared" si="67"/>
        <v>0.03</v>
      </c>
      <c r="P154" s="177">
        <v>0</v>
      </c>
      <c r="Q154" s="177">
        <f t="shared" si="68"/>
        <v>0</v>
      </c>
      <c r="R154" s="177"/>
      <c r="S154" s="177"/>
      <c r="T154" s="178">
        <v>0.97799999999999998</v>
      </c>
      <c r="U154" s="177">
        <f t="shared" si="69"/>
        <v>7.63</v>
      </c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125</v>
      </c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outlineLevel="1" x14ac:dyDescent="0.2">
      <c r="A155" s="163">
        <v>128</v>
      </c>
      <c r="B155" s="169" t="s">
        <v>359</v>
      </c>
      <c r="C155" s="202" t="s">
        <v>421</v>
      </c>
      <c r="D155" s="171" t="s">
        <v>131</v>
      </c>
      <c r="E155" s="173">
        <v>8.4239999999999995</v>
      </c>
      <c r="F155" s="176"/>
      <c r="G155" s="177">
        <f t="shared" si="63"/>
        <v>0</v>
      </c>
      <c r="H155" s="176"/>
      <c r="I155" s="177">
        <f t="shared" si="64"/>
        <v>0</v>
      </c>
      <c r="J155" s="176"/>
      <c r="K155" s="177">
        <f t="shared" si="65"/>
        <v>0</v>
      </c>
      <c r="L155" s="177">
        <v>21</v>
      </c>
      <c r="M155" s="177">
        <f t="shared" si="66"/>
        <v>0</v>
      </c>
      <c r="N155" s="177">
        <v>1.9199999999999998E-2</v>
      </c>
      <c r="O155" s="177">
        <f t="shared" si="67"/>
        <v>0.16</v>
      </c>
      <c r="P155" s="177">
        <v>0</v>
      </c>
      <c r="Q155" s="177">
        <f t="shared" si="68"/>
        <v>0</v>
      </c>
      <c r="R155" s="177"/>
      <c r="S155" s="177"/>
      <c r="T155" s="178">
        <v>0</v>
      </c>
      <c r="U155" s="177">
        <f t="shared" si="69"/>
        <v>0</v>
      </c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 t="s">
        <v>227</v>
      </c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2"/>
      <c r="BH155" s="162"/>
    </row>
    <row r="156" spans="1:60" outlineLevel="1" x14ac:dyDescent="0.2">
      <c r="A156" s="163">
        <v>129</v>
      </c>
      <c r="B156" s="169" t="s">
        <v>360</v>
      </c>
      <c r="C156" s="202" t="s">
        <v>361</v>
      </c>
      <c r="D156" s="171" t="s">
        <v>131</v>
      </c>
      <c r="E156" s="173">
        <v>7.8</v>
      </c>
      <c r="F156" s="176"/>
      <c r="G156" s="177">
        <f t="shared" si="63"/>
        <v>0</v>
      </c>
      <c r="H156" s="176"/>
      <c r="I156" s="177">
        <f t="shared" si="64"/>
        <v>0</v>
      </c>
      <c r="J156" s="176"/>
      <c r="K156" s="177">
        <f t="shared" si="65"/>
        <v>0</v>
      </c>
      <c r="L156" s="177">
        <v>21</v>
      </c>
      <c r="M156" s="177">
        <f t="shared" si="66"/>
        <v>0</v>
      </c>
      <c r="N156" s="177">
        <v>0</v>
      </c>
      <c r="O156" s="177">
        <f t="shared" si="67"/>
        <v>0</v>
      </c>
      <c r="P156" s="177">
        <v>0</v>
      </c>
      <c r="Q156" s="177">
        <f t="shared" si="68"/>
        <v>0</v>
      </c>
      <c r="R156" s="177"/>
      <c r="S156" s="177"/>
      <c r="T156" s="178">
        <v>0.15</v>
      </c>
      <c r="U156" s="177">
        <f t="shared" si="69"/>
        <v>1.17</v>
      </c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125</v>
      </c>
      <c r="AF156" s="162"/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outlineLevel="1" x14ac:dyDescent="0.2">
      <c r="A157" s="163">
        <v>130</v>
      </c>
      <c r="B157" s="169" t="s">
        <v>362</v>
      </c>
      <c r="C157" s="202" t="s">
        <v>363</v>
      </c>
      <c r="D157" s="171" t="s">
        <v>131</v>
      </c>
      <c r="E157" s="173">
        <v>7.8</v>
      </c>
      <c r="F157" s="176"/>
      <c r="G157" s="177">
        <f t="shared" si="63"/>
        <v>0</v>
      </c>
      <c r="H157" s="176"/>
      <c r="I157" s="177">
        <f t="shared" si="64"/>
        <v>0</v>
      </c>
      <c r="J157" s="176"/>
      <c r="K157" s="177">
        <f t="shared" si="65"/>
        <v>0</v>
      </c>
      <c r="L157" s="177">
        <v>21</v>
      </c>
      <c r="M157" s="177">
        <f t="shared" si="66"/>
        <v>0</v>
      </c>
      <c r="N157" s="177">
        <v>1.1999999999999999E-3</v>
      </c>
      <c r="O157" s="177">
        <f t="shared" si="67"/>
        <v>0.01</v>
      </c>
      <c r="P157" s="177">
        <v>0</v>
      </c>
      <c r="Q157" s="177">
        <f t="shared" si="68"/>
        <v>0</v>
      </c>
      <c r="R157" s="177"/>
      <c r="S157" s="177"/>
      <c r="T157" s="178">
        <v>0</v>
      </c>
      <c r="U157" s="177">
        <f t="shared" si="69"/>
        <v>0</v>
      </c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125</v>
      </c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ht="22.5" outlineLevel="1" x14ac:dyDescent="0.2">
      <c r="A158" s="163">
        <v>131</v>
      </c>
      <c r="B158" s="169" t="s">
        <v>364</v>
      </c>
      <c r="C158" s="202" t="s">
        <v>365</v>
      </c>
      <c r="D158" s="171" t="s">
        <v>165</v>
      </c>
      <c r="E158" s="173">
        <v>1.6</v>
      </c>
      <c r="F158" s="176"/>
      <c r="G158" s="177">
        <f t="shared" si="63"/>
        <v>0</v>
      </c>
      <c r="H158" s="176"/>
      <c r="I158" s="177">
        <f t="shared" si="64"/>
        <v>0</v>
      </c>
      <c r="J158" s="176"/>
      <c r="K158" s="177">
        <f t="shared" si="65"/>
        <v>0</v>
      </c>
      <c r="L158" s="177">
        <v>21</v>
      </c>
      <c r="M158" s="177">
        <f t="shared" si="66"/>
        <v>0</v>
      </c>
      <c r="N158" s="177">
        <v>1.4999999999999999E-4</v>
      </c>
      <c r="O158" s="177">
        <f t="shared" si="67"/>
        <v>0</v>
      </c>
      <c r="P158" s="177">
        <v>0</v>
      </c>
      <c r="Q158" s="177">
        <f t="shared" si="68"/>
        <v>0</v>
      </c>
      <c r="R158" s="177"/>
      <c r="S158" s="177"/>
      <c r="T158" s="178">
        <v>0.15</v>
      </c>
      <c r="U158" s="177">
        <f t="shared" si="69"/>
        <v>0.24</v>
      </c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125</v>
      </c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x14ac:dyDescent="0.2">
      <c r="A159" s="164" t="s">
        <v>120</v>
      </c>
      <c r="B159" s="170" t="s">
        <v>87</v>
      </c>
      <c r="C159" s="203" t="s">
        <v>88</v>
      </c>
      <c r="D159" s="172"/>
      <c r="E159" s="174"/>
      <c r="F159" s="179"/>
      <c r="G159" s="179">
        <f>SUMIF(AE160:AE168,"&lt;&gt;NOR",G160:G168)</f>
        <v>0</v>
      </c>
      <c r="H159" s="179"/>
      <c r="I159" s="179">
        <f>SUM(I160:I168)</f>
        <v>0</v>
      </c>
      <c r="J159" s="179"/>
      <c r="K159" s="179">
        <f>SUM(K160:K168)</f>
        <v>0</v>
      </c>
      <c r="L159" s="179"/>
      <c r="M159" s="179">
        <f>SUM(M160:M168)</f>
        <v>0</v>
      </c>
      <c r="N159" s="179"/>
      <c r="O159" s="179">
        <f>SUM(O160:O168)</f>
        <v>0.32</v>
      </c>
      <c r="P159" s="179"/>
      <c r="Q159" s="179">
        <f>SUM(Q160:Q168)</f>
        <v>0</v>
      </c>
      <c r="R159" s="179"/>
      <c r="S159" s="179"/>
      <c r="T159" s="180"/>
      <c r="U159" s="179">
        <f>SUM(U160:U168)</f>
        <v>24.369999999999997</v>
      </c>
      <c r="AE159" t="s">
        <v>121</v>
      </c>
    </row>
    <row r="160" spans="1:60" outlineLevel="1" x14ac:dyDescent="0.2">
      <c r="A160" s="163">
        <v>132</v>
      </c>
      <c r="B160" s="169" t="s">
        <v>366</v>
      </c>
      <c r="C160" s="202" t="s">
        <v>422</v>
      </c>
      <c r="D160" s="171" t="s">
        <v>131</v>
      </c>
      <c r="E160" s="173">
        <v>17.8872</v>
      </c>
      <c r="F160" s="176"/>
      <c r="G160" s="177">
        <f t="shared" ref="G160:G168" si="70">ROUND(E160*F160,2)</f>
        <v>0</v>
      </c>
      <c r="H160" s="176"/>
      <c r="I160" s="177">
        <f t="shared" ref="I160:I168" si="71">ROUND(E160*H160,2)</f>
        <v>0</v>
      </c>
      <c r="J160" s="176"/>
      <c r="K160" s="177">
        <f t="shared" ref="K160:K168" si="72">ROUND(E160*J160,2)</f>
        <v>0</v>
      </c>
      <c r="L160" s="177">
        <v>21</v>
      </c>
      <c r="M160" s="177">
        <f t="shared" ref="M160:M168" si="73">G160*(1+L160/100)</f>
        <v>0</v>
      </c>
      <c r="N160" s="177">
        <v>1.6000000000000001E-4</v>
      </c>
      <c r="O160" s="177">
        <f t="shared" ref="O160:O168" si="74">ROUND(E160*N160,2)</f>
        <v>0</v>
      </c>
      <c r="P160" s="177">
        <v>0</v>
      </c>
      <c r="Q160" s="177">
        <f t="shared" ref="Q160:Q168" si="75">ROUND(E160*P160,2)</f>
        <v>0</v>
      </c>
      <c r="R160" s="177"/>
      <c r="S160" s="177"/>
      <c r="T160" s="178">
        <v>0.05</v>
      </c>
      <c r="U160" s="177">
        <f t="shared" ref="U160:U168" si="76">ROUND(E160*T160,2)</f>
        <v>0.89</v>
      </c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125</v>
      </c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ht="22.5" outlineLevel="1" x14ac:dyDescent="0.2">
      <c r="A161" s="163">
        <v>133</v>
      </c>
      <c r="B161" s="169" t="s">
        <v>367</v>
      </c>
      <c r="C161" s="202" t="s">
        <v>423</v>
      </c>
      <c r="D161" s="171" t="s">
        <v>131</v>
      </c>
      <c r="E161" s="173">
        <v>17.8872</v>
      </c>
      <c r="F161" s="176"/>
      <c r="G161" s="177">
        <f t="shared" si="70"/>
        <v>0</v>
      </c>
      <c r="H161" s="176"/>
      <c r="I161" s="177">
        <f t="shared" si="71"/>
        <v>0</v>
      </c>
      <c r="J161" s="176"/>
      <c r="K161" s="177">
        <f t="shared" si="72"/>
        <v>0</v>
      </c>
      <c r="L161" s="177">
        <v>21</v>
      </c>
      <c r="M161" s="177">
        <f t="shared" si="73"/>
        <v>0</v>
      </c>
      <c r="N161" s="177">
        <v>3.5000000000000001E-3</v>
      </c>
      <c r="O161" s="177">
        <f t="shared" si="74"/>
        <v>0.06</v>
      </c>
      <c r="P161" s="177">
        <v>0</v>
      </c>
      <c r="Q161" s="177">
        <f t="shared" si="75"/>
        <v>0</v>
      </c>
      <c r="R161" s="177"/>
      <c r="S161" s="177"/>
      <c r="T161" s="178">
        <v>1.0165</v>
      </c>
      <c r="U161" s="177">
        <f t="shared" si="76"/>
        <v>18.18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125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">
      <c r="A162" s="163">
        <v>134</v>
      </c>
      <c r="B162" s="169" t="s">
        <v>368</v>
      </c>
      <c r="C162" s="202" t="s">
        <v>369</v>
      </c>
      <c r="D162" s="171" t="s">
        <v>131</v>
      </c>
      <c r="E162" s="173">
        <v>19.318200000000001</v>
      </c>
      <c r="F162" s="176"/>
      <c r="G162" s="177">
        <f t="shared" si="70"/>
        <v>0</v>
      </c>
      <c r="H162" s="176"/>
      <c r="I162" s="177">
        <f t="shared" si="71"/>
        <v>0</v>
      </c>
      <c r="J162" s="176"/>
      <c r="K162" s="177">
        <f t="shared" si="72"/>
        <v>0</v>
      </c>
      <c r="L162" s="177">
        <v>21</v>
      </c>
      <c r="M162" s="177">
        <f t="shared" si="73"/>
        <v>0</v>
      </c>
      <c r="N162" s="177">
        <v>1.26E-2</v>
      </c>
      <c r="O162" s="177">
        <f t="shared" si="74"/>
        <v>0.24</v>
      </c>
      <c r="P162" s="177">
        <v>0</v>
      </c>
      <c r="Q162" s="177">
        <f t="shared" si="75"/>
        <v>0</v>
      </c>
      <c r="R162" s="177"/>
      <c r="S162" s="177"/>
      <c r="T162" s="178">
        <v>0</v>
      </c>
      <c r="U162" s="177">
        <f t="shared" si="76"/>
        <v>0</v>
      </c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227</v>
      </c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outlineLevel="1" x14ac:dyDescent="0.2">
      <c r="A163" s="163">
        <v>135</v>
      </c>
      <c r="B163" s="169" t="s">
        <v>370</v>
      </c>
      <c r="C163" s="202" t="s">
        <v>371</v>
      </c>
      <c r="D163" s="171" t="s">
        <v>131</v>
      </c>
      <c r="E163" s="173">
        <v>17.8872</v>
      </c>
      <c r="F163" s="176"/>
      <c r="G163" s="177">
        <f t="shared" si="70"/>
        <v>0</v>
      </c>
      <c r="H163" s="176"/>
      <c r="I163" s="177">
        <f t="shared" si="71"/>
        <v>0</v>
      </c>
      <c r="J163" s="176"/>
      <c r="K163" s="177">
        <f t="shared" si="72"/>
        <v>0</v>
      </c>
      <c r="L163" s="177">
        <v>21</v>
      </c>
      <c r="M163" s="177">
        <f t="shared" si="73"/>
        <v>0</v>
      </c>
      <c r="N163" s="177">
        <v>8.9999999999999998E-4</v>
      </c>
      <c r="O163" s="177">
        <f t="shared" si="74"/>
        <v>0.02</v>
      </c>
      <c r="P163" s="177">
        <v>0</v>
      </c>
      <c r="Q163" s="177">
        <f t="shared" si="75"/>
        <v>0</v>
      </c>
      <c r="R163" s="177"/>
      <c r="S163" s="177"/>
      <c r="T163" s="178">
        <v>0</v>
      </c>
      <c r="U163" s="177">
        <f t="shared" si="76"/>
        <v>0</v>
      </c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 t="s">
        <v>125</v>
      </c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</row>
    <row r="164" spans="1:60" outlineLevel="1" x14ac:dyDescent="0.2">
      <c r="A164" s="163">
        <v>136</v>
      </c>
      <c r="B164" s="169" t="s">
        <v>372</v>
      </c>
      <c r="C164" s="202" t="s">
        <v>373</v>
      </c>
      <c r="D164" s="171" t="s">
        <v>131</v>
      </c>
      <c r="E164" s="173">
        <v>17.8872</v>
      </c>
      <c r="F164" s="176"/>
      <c r="G164" s="177">
        <f t="shared" si="70"/>
        <v>0</v>
      </c>
      <c r="H164" s="176"/>
      <c r="I164" s="177">
        <f t="shared" si="71"/>
        <v>0</v>
      </c>
      <c r="J164" s="176"/>
      <c r="K164" s="177">
        <f t="shared" si="72"/>
        <v>0</v>
      </c>
      <c r="L164" s="177">
        <v>21</v>
      </c>
      <c r="M164" s="177">
        <f t="shared" si="73"/>
        <v>0</v>
      </c>
      <c r="N164" s="177">
        <v>0</v>
      </c>
      <c r="O164" s="177">
        <f t="shared" si="74"/>
        <v>0</v>
      </c>
      <c r="P164" s="177">
        <v>0</v>
      </c>
      <c r="Q164" s="177">
        <f t="shared" si="75"/>
        <v>0</v>
      </c>
      <c r="R164" s="177"/>
      <c r="S164" s="177"/>
      <c r="T164" s="178">
        <v>0.13</v>
      </c>
      <c r="U164" s="177">
        <f t="shared" si="76"/>
        <v>2.33</v>
      </c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125</v>
      </c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">
      <c r="A165" s="163">
        <v>137</v>
      </c>
      <c r="B165" s="169" t="s">
        <v>374</v>
      </c>
      <c r="C165" s="202" t="s">
        <v>424</v>
      </c>
      <c r="D165" s="171" t="s">
        <v>165</v>
      </c>
      <c r="E165" s="173">
        <v>14.906000000000001</v>
      </c>
      <c r="F165" s="176"/>
      <c r="G165" s="177">
        <f t="shared" si="70"/>
        <v>0</v>
      </c>
      <c r="H165" s="176"/>
      <c r="I165" s="177">
        <f t="shared" si="71"/>
        <v>0</v>
      </c>
      <c r="J165" s="176"/>
      <c r="K165" s="177">
        <f t="shared" si="72"/>
        <v>0</v>
      </c>
      <c r="L165" s="177">
        <v>21</v>
      </c>
      <c r="M165" s="177">
        <f t="shared" si="73"/>
        <v>0</v>
      </c>
      <c r="N165" s="177">
        <v>0</v>
      </c>
      <c r="O165" s="177">
        <f t="shared" si="74"/>
        <v>0</v>
      </c>
      <c r="P165" s="177">
        <v>0</v>
      </c>
      <c r="Q165" s="177">
        <f t="shared" si="75"/>
        <v>0</v>
      </c>
      <c r="R165" s="177"/>
      <c r="S165" s="177"/>
      <c r="T165" s="178">
        <v>0.13</v>
      </c>
      <c r="U165" s="177">
        <f t="shared" si="76"/>
        <v>1.94</v>
      </c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125</v>
      </c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">
      <c r="A166" s="163">
        <v>138</v>
      </c>
      <c r="B166" s="169" t="s">
        <v>375</v>
      </c>
      <c r="C166" s="202" t="s">
        <v>376</v>
      </c>
      <c r="D166" s="171" t="s">
        <v>165</v>
      </c>
      <c r="E166" s="173">
        <v>1.2</v>
      </c>
      <c r="F166" s="176"/>
      <c r="G166" s="177">
        <f t="shared" si="70"/>
        <v>0</v>
      </c>
      <c r="H166" s="176"/>
      <c r="I166" s="177">
        <f t="shared" si="71"/>
        <v>0</v>
      </c>
      <c r="J166" s="176"/>
      <c r="K166" s="177">
        <f t="shared" si="72"/>
        <v>0</v>
      </c>
      <c r="L166" s="177">
        <v>21</v>
      </c>
      <c r="M166" s="177">
        <f t="shared" si="73"/>
        <v>0</v>
      </c>
      <c r="N166" s="177">
        <v>0</v>
      </c>
      <c r="O166" s="177">
        <f t="shared" si="74"/>
        <v>0</v>
      </c>
      <c r="P166" s="177">
        <v>0</v>
      </c>
      <c r="Q166" s="177">
        <f t="shared" si="75"/>
        <v>0</v>
      </c>
      <c r="R166" s="177"/>
      <c r="S166" s="177"/>
      <c r="T166" s="178">
        <v>0</v>
      </c>
      <c r="U166" s="177">
        <f t="shared" si="76"/>
        <v>0</v>
      </c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125</v>
      </c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ht="22.5" outlineLevel="1" x14ac:dyDescent="0.2">
      <c r="A167" s="163">
        <v>139</v>
      </c>
      <c r="B167" s="169" t="s">
        <v>377</v>
      </c>
      <c r="C167" s="202" t="s">
        <v>378</v>
      </c>
      <c r="D167" s="171" t="s">
        <v>146</v>
      </c>
      <c r="E167" s="173">
        <v>7</v>
      </c>
      <c r="F167" s="176"/>
      <c r="G167" s="177">
        <f t="shared" si="70"/>
        <v>0</v>
      </c>
      <c r="H167" s="176"/>
      <c r="I167" s="177">
        <f t="shared" si="71"/>
        <v>0</v>
      </c>
      <c r="J167" s="176"/>
      <c r="K167" s="177">
        <f t="shared" si="72"/>
        <v>0</v>
      </c>
      <c r="L167" s="177">
        <v>21</v>
      </c>
      <c r="M167" s="177">
        <f t="shared" si="73"/>
        <v>0</v>
      </c>
      <c r="N167" s="177">
        <v>0</v>
      </c>
      <c r="O167" s="177">
        <f t="shared" si="74"/>
        <v>0</v>
      </c>
      <c r="P167" s="177">
        <v>0</v>
      </c>
      <c r="Q167" s="177">
        <f t="shared" si="75"/>
        <v>0</v>
      </c>
      <c r="R167" s="177"/>
      <c r="S167" s="177"/>
      <c r="T167" s="178">
        <v>0.1</v>
      </c>
      <c r="U167" s="177">
        <f t="shared" si="76"/>
        <v>0.7</v>
      </c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 t="s">
        <v>125</v>
      </c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</row>
    <row r="168" spans="1:60" ht="22.5" outlineLevel="1" x14ac:dyDescent="0.2">
      <c r="A168" s="163">
        <v>140</v>
      </c>
      <c r="B168" s="169" t="s">
        <v>379</v>
      </c>
      <c r="C168" s="202" t="s">
        <v>380</v>
      </c>
      <c r="D168" s="171" t="s">
        <v>146</v>
      </c>
      <c r="E168" s="173">
        <v>3</v>
      </c>
      <c r="F168" s="176"/>
      <c r="G168" s="177">
        <f t="shared" si="70"/>
        <v>0</v>
      </c>
      <c r="H168" s="176"/>
      <c r="I168" s="177">
        <f t="shared" si="71"/>
        <v>0</v>
      </c>
      <c r="J168" s="176"/>
      <c r="K168" s="177">
        <f t="shared" si="72"/>
        <v>0</v>
      </c>
      <c r="L168" s="177">
        <v>21</v>
      </c>
      <c r="M168" s="177">
        <f t="shared" si="73"/>
        <v>0</v>
      </c>
      <c r="N168" s="177">
        <v>0</v>
      </c>
      <c r="O168" s="177">
        <f t="shared" si="74"/>
        <v>0</v>
      </c>
      <c r="P168" s="177">
        <v>0</v>
      </c>
      <c r="Q168" s="177">
        <f t="shared" si="75"/>
        <v>0</v>
      </c>
      <c r="R168" s="177"/>
      <c r="S168" s="177"/>
      <c r="T168" s="178">
        <v>0.11</v>
      </c>
      <c r="U168" s="177">
        <f t="shared" si="76"/>
        <v>0.33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125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x14ac:dyDescent="0.2">
      <c r="A169" s="164" t="s">
        <v>120</v>
      </c>
      <c r="B169" s="170" t="s">
        <v>89</v>
      </c>
      <c r="C169" s="203" t="s">
        <v>90</v>
      </c>
      <c r="D169" s="172"/>
      <c r="E169" s="174"/>
      <c r="F169" s="179"/>
      <c r="G169" s="179">
        <f>SUMIF(AE170:AE171,"&lt;&gt;NOR",G170:G171)</f>
        <v>0</v>
      </c>
      <c r="H169" s="179"/>
      <c r="I169" s="179">
        <f>SUM(I170:I171)</f>
        <v>0</v>
      </c>
      <c r="J169" s="179"/>
      <c r="K169" s="179">
        <f>SUM(K170:K171)</f>
        <v>0</v>
      </c>
      <c r="L169" s="179"/>
      <c r="M169" s="179">
        <f>SUM(M170:M171)</f>
        <v>0</v>
      </c>
      <c r="N169" s="179"/>
      <c r="O169" s="179">
        <f>SUM(O170:O171)</f>
        <v>0.11</v>
      </c>
      <c r="P169" s="179"/>
      <c r="Q169" s="179">
        <f>SUM(Q170:Q171)</f>
        <v>0</v>
      </c>
      <c r="R169" s="179"/>
      <c r="S169" s="179"/>
      <c r="T169" s="180"/>
      <c r="U169" s="179">
        <f>SUM(U170:U171)</f>
        <v>52.45</v>
      </c>
      <c r="AE169" t="s">
        <v>121</v>
      </c>
    </row>
    <row r="170" spans="1:60" outlineLevel="1" x14ac:dyDescent="0.2">
      <c r="A170" s="163">
        <v>141</v>
      </c>
      <c r="B170" s="169" t="s">
        <v>381</v>
      </c>
      <c r="C170" s="202" t="s">
        <v>425</v>
      </c>
      <c r="D170" s="171" t="s">
        <v>131</v>
      </c>
      <c r="E170" s="173">
        <v>155.7903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7">
        <v>1.6000000000000001E-4</v>
      </c>
      <c r="O170" s="177">
        <f>ROUND(E170*N170,2)</f>
        <v>0.02</v>
      </c>
      <c r="P170" s="177">
        <v>0</v>
      </c>
      <c r="Q170" s="177">
        <f>ROUND(E170*P170,2)</f>
        <v>0</v>
      </c>
      <c r="R170" s="177"/>
      <c r="S170" s="177"/>
      <c r="T170" s="178">
        <v>0.151</v>
      </c>
      <c r="U170" s="177">
        <f>ROUND(E170*T170,2)</f>
        <v>23.52</v>
      </c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 t="s">
        <v>125</v>
      </c>
      <c r="AF170" s="162"/>
      <c r="AG170" s="162"/>
      <c r="AH170" s="162"/>
      <c r="AI170" s="162"/>
      <c r="AJ170" s="162"/>
      <c r="AK170" s="162"/>
      <c r="AL170" s="162"/>
      <c r="AM170" s="162"/>
      <c r="AN170" s="162"/>
      <c r="AO170" s="162"/>
      <c r="AP170" s="162"/>
      <c r="AQ170" s="162"/>
      <c r="AR170" s="162"/>
      <c r="AS170" s="162"/>
      <c r="AT170" s="162"/>
      <c r="AU170" s="162"/>
      <c r="AV170" s="162"/>
      <c r="AW170" s="162"/>
      <c r="AX170" s="162"/>
      <c r="AY170" s="162"/>
      <c r="AZ170" s="162"/>
      <c r="BA170" s="162"/>
      <c r="BB170" s="162"/>
      <c r="BC170" s="162"/>
      <c r="BD170" s="162"/>
      <c r="BE170" s="162"/>
      <c r="BF170" s="162"/>
      <c r="BG170" s="162"/>
      <c r="BH170" s="162"/>
    </row>
    <row r="171" spans="1:60" outlineLevel="1" x14ac:dyDescent="0.2">
      <c r="A171" s="163">
        <v>142</v>
      </c>
      <c r="B171" s="169" t="s">
        <v>382</v>
      </c>
      <c r="C171" s="202" t="s">
        <v>383</v>
      </c>
      <c r="D171" s="171" t="s">
        <v>131</v>
      </c>
      <c r="E171" s="173">
        <v>219.14150000000001</v>
      </c>
      <c r="F171" s="176"/>
      <c r="G171" s="177">
        <f>ROUND(E171*F171,2)</f>
        <v>0</v>
      </c>
      <c r="H171" s="176"/>
      <c r="I171" s="177">
        <f>ROUND(E171*H171,2)</f>
        <v>0</v>
      </c>
      <c r="J171" s="176"/>
      <c r="K171" s="177">
        <f>ROUND(E171*J171,2)</f>
        <v>0</v>
      </c>
      <c r="L171" s="177">
        <v>21</v>
      </c>
      <c r="M171" s="177">
        <f>G171*(1+L171/100)</f>
        <v>0</v>
      </c>
      <c r="N171" s="177">
        <v>4.2000000000000002E-4</v>
      </c>
      <c r="O171" s="177">
        <f>ROUND(E171*N171,2)</f>
        <v>0.09</v>
      </c>
      <c r="P171" s="177">
        <v>0</v>
      </c>
      <c r="Q171" s="177">
        <f>ROUND(E171*P171,2)</f>
        <v>0</v>
      </c>
      <c r="R171" s="177"/>
      <c r="S171" s="177"/>
      <c r="T171" s="178">
        <v>0.13200000000000001</v>
      </c>
      <c r="U171" s="177">
        <f>ROUND(E171*T171,2)</f>
        <v>28.93</v>
      </c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 t="s">
        <v>125</v>
      </c>
      <c r="AF171" s="162"/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</row>
    <row r="172" spans="1:60" x14ac:dyDescent="0.2">
      <c r="A172" s="164" t="s">
        <v>120</v>
      </c>
      <c r="B172" s="170" t="s">
        <v>91</v>
      </c>
      <c r="C172" s="203" t="s">
        <v>92</v>
      </c>
      <c r="D172" s="172"/>
      <c r="E172" s="174"/>
      <c r="F172" s="179"/>
      <c r="G172" s="179">
        <f>SUMIF(AE173:AE174,"&lt;&gt;NOR",G173:G174)</f>
        <v>0</v>
      </c>
      <c r="H172" s="179"/>
      <c r="I172" s="179">
        <f>SUM(I173:I174)</f>
        <v>0</v>
      </c>
      <c r="J172" s="179"/>
      <c r="K172" s="179">
        <f>SUM(K173:K174)</f>
        <v>0</v>
      </c>
      <c r="L172" s="179"/>
      <c r="M172" s="179">
        <f>SUM(M173:M174)</f>
        <v>0</v>
      </c>
      <c r="N172" s="179"/>
      <c r="O172" s="179">
        <f>SUM(O173:O174)</f>
        <v>0.02</v>
      </c>
      <c r="P172" s="179"/>
      <c r="Q172" s="179">
        <f>SUM(Q173:Q174)</f>
        <v>0</v>
      </c>
      <c r="R172" s="179"/>
      <c r="S172" s="179"/>
      <c r="T172" s="180"/>
      <c r="U172" s="179">
        <f>SUM(U173:U174)</f>
        <v>12.83</v>
      </c>
      <c r="AE172" t="s">
        <v>121</v>
      </c>
    </row>
    <row r="173" spans="1:60" outlineLevel="1" x14ac:dyDescent="0.2">
      <c r="A173" s="163">
        <v>143</v>
      </c>
      <c r="B173" s="169" t="s">
        <v>384</v>
      </c>
      <c r="C173" s="202" t="s">
        <v>426</v>
      </c>
      <c r="D173" s="171" t="s">
        <v>131</v>
      </c>
      <c r="E173" s="173">
        <v>95.45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7">
        <v>6.9999999999999994E-5</v>
      </c>
      <c r="O173" s="177">
        <f>ROUND(E173*N173,2)</f>
        <v>0.01</v>
      </c>
      <c r="P173" s="177">
        <v>0</v>
      </c>
      <c r="Q173" s="177">
        <f>ROUND(E173*P173,2)</f>
        <v>0</v>
      </c>
      <c r="R173" s="177"/>
      <c r="S173" s="177"/>
      <c r="T173" s="178">
        <v>3.2480000000000002E-2</v>
      </c>
      <c r="U173" s="177">
        <f>ROUND(E173*T173,2)</f>
        <v>3.1</v>
      </c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 t="s">
        <v>125</v>
      </c>
      <c r="AF173" s="162"/>
      <c r="AG173" s="162"/>
      <c r="AH173" s="162"/>
      <c r="AI173" s="162"/>
      <c r="AJ173" s="162"/>
      <c r="AK173" s="162"/>
      <c r="AL173" s="162"/>
      <c r="AM173" s="162"/>
      <c r="AN173" s="162"/>
      <c r="AO173" s="162"/>
      <c r="AP173" s="162"/>
      <c r="AQ173" s="162"/>
      <c r="AR173" s="162"/>
      <c r="AS173" s="162"/>
      <c r="AT173" s="162"/>
      <c r="AU173" s="162"/>
      <c r="AV173" s="162"/>
      <c r="AW173" s="162"/>
      <c r="AX173" s="162"/>
      <c r="AY173" s="162"/>
      <c r="AZ173" s="162"/>
      <c r="BA173" s="162"/>
      <c r="BB173" s="162"/>
      <c r="BC173" s="162"/>
      <c r="BD173" s="162"/>
      <c r="BE173" s="162"/>
      <c r="BF173" s="162"/>
      <c r="BG173" s="162"/>
      <c r="BH173" s="162"/>
    </row>
    <row r="174" spans="1:60" outlineLevel="1" x14ac:dyDescent="0.2">
      <c r="A174" s="163">
        <v>144</v>
      </c>
      <c r="B174" s="169" t="s">
        <v>385</v>
      </c>
      <c r="C174" s="202" t="s">
        <v>427</v>
      </c>
      <c r="D174" s="171" t="s">
        <v>131</v>
      </c>
      <c r="E174" s="173">
        <v>95.45</v>
      </c>
      <c r="F174" s="176"/>
      <c r="G174" s="177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77">
        <v>1.4999999999999999E-4</v>
      </c>
      <c r="O174" s="177">
        <f>ROUND(E174*N174,2)</f>
        <v>0.01</v>
      </c>
      <c r="P174" s="177">
        <v>0</v>
      </c>
      <c r="Q174" s="177">
        <f>ROUND(E174*P174,2)</f>
        <v>0</v>
      </c>
      <c r="R174" s="177"/>
      <c r="S174" s="177"/>
      <c r="T174" s="178">
        <v>0.10191</v>
      </c>
      <c r="U174" s="177">
        <f>ROUND(E174*T174,2)</f>
        <v>9.73</v>
      </c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 t="s">
        <v>125</v>
      </c>
      <c r="AF174" s="162"/>
      <c r="AG174" s="162"/>
      <c r="AH174" s="162"/>
      <c r="AI174" s="162"/>
      <c r="AJ174" s="162"/>
      <c r="AK174" s="162"/>
      <c r="AL174" s="162"/>
      <c r="AM174" s="162"/>
      <c r="AN174" s="162"/>
      <c r="AO174" s="162"/>
      <c r="AP174" s="162"/>
      <c r="AQ174" s="162"/>
      <c r="AR174" s="162"/>
      <c r="AS174" s="162"/>
      <c r="AT174" s="162"/>
      <c r="AU174" s="162"/>
      <c r="AV174" s="162"/>
      <c r="AW174" s="162"/>
      <c r="AX174" s="162"/>
      <c r="AY174" s="162"/>
      <c r="AZ174" s="162"/>
      <c r="BA174" s="162"/>
      <c r="BB174" s="162"/>
      <c r="BC174" s="162"/>
      <c r="BD174" s="162"/>
      <c r="BE174" s="162"/>
      <c r="BF174" s="162"/>
      <c r="BG174" s="162"/>
      <c r="BH174" s="162"/>
    </row>
    <row r="175" spans="1:60" x14ac:dyDescent="0.2">
      <c r="A175" s="164" t="s">
        <v>120</v>
      </c>
      <c r="B175" s="170" t="s">
        <v>93</v>
      </c>
      <c r="C175" s="203" t="s">
        <v>26</v>
      </c>
      <c r="D175" s="172"/>
      <c r="E175" s="174"/>
      <c r="F175" s="179"/>
      <c r="G175" s="179">
        <f>SUMIF(AE176:AE177,"&lt;&gt;NOR",G176:G177)</f>
        <v>0</v>
      </c>
      <c r="H175" s="179"/>
      <c r="I175" s="179">
        <f>SUM(I176:I177)</f>
        <v>0</v>
      </c>
      <c r="J175" s="179"/>
      <c r="K175" s="179">
        <f>SUM(K176:K177)</f>
        <v>0</v>
      </c>
      <c r="L175" s="179"/>
      <c r="M175" s="179">
        <f>SUM(M176:M177)</f>
        <v>0</v>
      </c>
      <c r="N175" s="179"/>
      <c r="O175" s="179">
        <f>SUM(O176:O177)</f>
        <v>0</v>
      </c>
      <c r="P175" s="179"/>
      <c r="Q175" s="179">
        <f>SUM(Q176:Q177)</f>
        <v>0</v>
      </c>
      <c r="R175" s="179"/>
      <c r="S175" s="179"/>
      <c r="T175" s="180"/>
      <c r="U175" s="179">
        <f>SUM(U176:U177)</f>
        <v>0</v>
      </c>
      <c r="AE175" t="s">
        <v>121</v>
      </c>
    </row>
    <row r="176" spans="1:60" outlineLevel="1" x14ac:dyDescent="0.2">
      <c r="A176" s="163">
        <v>145</v>
      </c>
      <c r="B176" s="169" t="s">
        <v>387</v>
      </c>
      <c r="C176" s="202" t="s">
        <v>388</v>
      </c>
      <c r="D176" s="171" t="s">
        <v>389</v>
      </c>
      <c r="E176" s="173">
        <v>1</v>
      </c>
      <c r="F176" s="176"/>
      <c r="G176" s="177">
        <f>ROUND(E176*F176,2)</f>
        <v>0</v>
      </c>
      <c r="H176" s="176"/>
      <c r="I176" s="177">
        <f>ROUND(E176*H176,2)</f>
        <v>0</v>
      </c>
      <c r="J176" s="176"/>
      <c r="K176" s="177">
        <f>ROUND(E176*J176,2)</f>
        <v>0</v>
      </c>
      <c r="L176" s="177">
        <v>21</v>
      </c>
      <c r="M176" s="177">
        <f>G176*(1+L176/100)</f>
        <v>0</v>
      </c>
      <c r="N176" s="177">
        <v>0</v>
      </c>
      <c r="O176" s="177">
        <f>ROUND(E176*N176,2)</f>
        <v>0</v>
      </c>
      <c r="P176" s="177">
        <v>0</v>
      </c>
      <c r="Q176" s="177">
        <f>ROUND(E176*P176,2)</f>
        <v>0</v>
      </c>
      <c r="R176" s="177"/>
      <c r="S176" s="177"/>
      <c r="T176" s="178">
        <v>0</v>
      </c>
      <c r="U176" s="177">
        <f>ROUND(E176*T176,2)</f>
        <v>0</v>
      </c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 t="s">
        <v>125</v>
      </c>
      <c r="AF176" s="162"/>
      <c r="AG176" s="162"/>
      <c r="AH176" s="162"/>
      <c r="AI176" s="162"/>
      <c r="AJ176" s="162"/>
      <c r="AK176" s="162"/>
      <c r="AL176" s="162"/>
      <c r="AM176" s="162"/>
      <c r="AN176" s="162"/>
      <c r="AO176" s="162"/>
      <c r="AP176" s="162"/>
      <c r="AQ176" s="162"/>
      <c r="AR176" s="162"/>
      <c r="AS176" s="162"/>
      <c r="AT176" s="162"/>
      <c r="AU176" s="162"/>
      <c r="AV176" s="162"/>
      <c r="AW176" s="162"/>
      <c r="AX176" s="162"/>
      <c r="AY176" s="162"/>
      <c r="AZ176" s="162"/>
      <c r="BA176" s="162"/>
      <c r="BB176" s="162"/>
      <c r="BC176" s="162"/>
      <c r="BD176" s="162"/>
      <c r="BE176" s="162"/>
      <c r="BF176" s="162"/>
      <c r="BG176" s="162"/>
      <c r="BH176" s="162"/>
    </row>
    <row r="177" spans="1:60" outlineLevel="1" x14ac:dyDescent="0.2">
      <c r="A177" s="190">
        <v>146</v>
      </c>
      <c r="B177" s="191" t="s">
        <v>390</v>
      </c>
      <c r="C177" s="204" t="s">
        <v>391</v>
      </c>
      <c r="D177" s="192" t="s">
        <v>389</v>
      </c>
      <c r="E177" s="193">
        <v>1</v>
      </c>
      <c r="F177" s="194"/>
      <c r="G177" s="195">
        <f>ROUND(E177*F177,2)</f>
        <v>0</v>
      </c>
      <c r="H177" s="194"/>
      <c r="I177" s="195">
        <f>ROUND(E177*H177,2)</f>
        <v>0</v>
      </c>
      <c r="J177" s="194"/>
      <c r="K177" s="195">
        <f>ROUND(E177*J177,2)</f>
        <v>0</v>
      </c>
      <c r="L177" s="195">
        <v>21</v>
      </c>
      <c r="M177" s="195">
        <f>G177*(1+L177/100)</f>
        <v>0</v>
      </c>
      <c r="N177" s="195">
        <v>0</v>
      </c>
      <c r="O177" s="195">
        <f>ROUND(E177*N177,2)</f>
        <v>0</v>
      </c>
      <c r="P177" s="195">
        <v>0</v>
      </c>
      <c r="Q177" s="195">
        <f>ROUND(E177*P177,2)</f>
        <v>0</v>
      </c>
      <c r="R177" s="195"/>
      <c r="S177" s="195"/>
      <c r="T177" s="196">
        <v>0</v>
      </c>
      <c r="U177" s="195">
        <f>ROUND(E177*T177,2)</f>
        <v>0</v>
      </c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 t="s">
        <v>125</v>
      </c>
      <c r="AF177" s="162"/>
      <c r="AG177" s="162"/>
      <c r="AH177" s="162"/>
      <c r="AI177" s="162"/>
      <c r="AJ177" s="162"/>
      <c r="AK177" s="162"/>
      <c r="AL177" s="162"/>
      <c r="AM177" s="162"/>
      <c r="AN177" s="162"/>
      <c r="AO177" s="162"/>
      <c r="AP177" s="162"/>
      <c r="AQ177" s="162"/>
      <c r="AR177" s="162"/>
      <c r="AS177" s="162"/>
      <c r="AT177" s="162"/>
      <c r="AU177" s="162"/>
      <c r="AV177" s="162"/>
      <c r="AW177" s="162"/>
      <c r="AX177" s="162"/>
      <c r="AY177" s="162"/>
      <c r="AZ177" s="162"/>
      <c r="BA177" s="162"/>
      <c r="BB177" s="162"/>
      <c r="BC177" s="162"/>
      <c r="BD177" s="162"/>
      <c r="BE177" s="162"/>
      <c r="BF177" s="162"/>
      <c r="BG177" s="162"/>
      <c r="BH177" s="162"/>
    </row>
    <row r="178" spans="1:60" x14ac:dyDescent="0.2">
      <c r="A178" s="6"/>
      <c r="B178" s="7" t="s">
        <v>392</v>
      </c>
      <c r="C178" s="205" t="s">
        <v>392</v>
      </c>
      <c r="D178" s="9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AC178">
        <v>15</v>
      </c>
      <c r="AD178">
        <v>21</v>
      </c>
    </row>
    <row r="179" spans="1:60" x14ac:dyDescent="0.2">
      <c r="A179" s="197"/>
      <c r="B179" s="198">
        <v>26</v>
      </c>
      <c r="C179" s="206" t="s">
        <v>392</v>
      </c>
      <c r="D179" s="199"/>
      <c r="E179" s="200"/>
      <c r="F179" s="200"/>
      <c r="G179" s="201">
        <f>G8+G13+G16+G23+G27+G31+G35+G38+G44+G47+G62+G64+G72+G80+G93+G102+G131+G138+G152+G159+G169+G172+G175</f>
        <v>0</v>
      </c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AC179">
        <f>SUMIF(L7:L177,AC178,G7:G177)</f>
        <v>0</v>
      </c>
      <c r="AD179">
        <f>SUMIF(L7:L177,AD178,G7:G177)</f>
        <v>0</v>
      </c>
      <c r="AE179" t="s">
        <v>393</v>
      </c>
    </row>
    <row r="180" spans="1:60" x14ac:dyDescent="0.2">
      <c r="A180" s="6"/>
      <c r="B180" s="7" t="s">
        <v>392</v>
      </c>
      <c r="C180" s="205" t="s">
        <v>392</v>
      </c>
      <c r="D180" s="9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60" x14ac:dyDescent="0.2">
      <c r="A181" s="6"/>
      <c r="B181" s="7" t="s">
        <v>392</v>
      </c>
      <c r="C181" s="205" t="s">
        <v>392</v>
      </c>
      <c r="D181" s="9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60" x14ac:dyDescent="0.2">
      <c r="A182" s="278">
        <v>33</v>
      </c>
      <c r="B182" s="278"/>
      <c r="C182" s="279"/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60" x14ac:dyDescent="0.2">
      <c r="A183" s="254"/>
      <c r="B183" s="255"/>
      <c r="C183" s="256"/>
      <c r="D183" s="255"/>
      <c r="E183" s="255"/>
      <c r="F183" s="255"/>
      <c r="G183" s="257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AE183" t="s">
        <v>394</v>
      </c>
    </row>
    <row r="184" spans="1:60" x14ac:dyDescent="0.2">
      <c r="A184" s="258"/>
      <c r="B184" s="259"/>
      <c r="C184" s="260"/>
      <c r="D184" s="259"/>
      <c r="E184" s="259"/>
      <c r="F184" s="259"/>
      <c r="G184" s="261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60" x14ac:dyDescent="0.2">
      <c r="A185" s="258"/>
      <c r="B185" s="259"/>
      <c r="C185" s="260"/>
      <c r="D185" s="259"/>
      <c r="E185" s="259"/>
      <c r="F185" s="259"/>
      <c r="G185" s="261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60" x14ac:dyDescent="0.2">
      <c r="A186" s="258"/>
      <c r="B186" s="259"/>
      <c r="C186" s="260"/>
      <c r="D186" s="259"/>
      <c r="E186" s="259"/>
      <c r="F186" s="259"/>
      <c r="G186" s="261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60" x14ac:dyDescent="0.2">
      <c r="A187" s="262"/>
      <c r="B187" s="263"/>
      <c r="C187" s="264"/>
      <c r="D187" s="263"/>
      <c r="E187" s="263"/>
      <c r="F187" s="263"/>
      <c r="G187" s="26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">
      <c r="A188" s="6"/>
      <c r="B188" s="7" t="s">
        <v>392</v>
      </c>
      <c r="C188" s="205" t="s">
        <v>392</v>
      </c>
      <c r="D188" s="9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C189" s="207"/>
      <c r="D189" s="150"/>
      <c r="AE189" t="s">
        <v>395</v>
      </c>
    </row>
    <row r="190" spans="1:60" x14ac:dyDescent="0.2">
      <c r="D190" s="150"/>
    </row>
    <row r="191" spans="1:60" x14ac:dyDescent="0.2">
      <c r="D191" s="150"/>
    </row>
    <row r="192" spans="1:60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7">
    <mergeCell ref="A183:G187"/>
    <mergeCell ref="A1:G1"/>
    <mergeCell ref="C2:G2"/>
    <mergeCell ref="C3:G3"/>
    <mergeCell ref="C4:G4"/>
    <mergeCell ref="C130:G130"/>
    <mergeCell ref="A182:C182"/>
  </mergeCells>
  <pageMargins left="0.59055118110236204" right="0.39370078740157499" top="0.78740157499999996" bottom="0.78740157499999996" header="0.3" footer="0.3"/>
  <pageSetup paperSize="9" scale="9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pospa</dc:creator>
  <cp:lastModifiedBy>Tomáš Kolkop</cp:lastModifiedBy>
  <cp:lastPrinted>2014-02-28T09:52:57Z</cp:lastPrinted>
  <dcterms:created xsi:type="dcterms:W3CDTF">2009-04-08T07:15:50Z</dcterms:created>
  <dcterms:modified xsi:type="dcterms:W3CDTF">2017-02-21T09:42:03Z</dcterms:modified>
</cp:coreProperties>
</file>